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8" activeTab="1"/>
  </bookViews>
  <sheets>
    <sheet name="DATA sheet" sheetId="1" r:id="rId1"/>
    <sheet name="Design" sheetId="2" r:id="rId2"/>
    <sheet name="Drawing" sheetId="3" r:id="rId3"/>
    <sheet name="IS-Table" sheetId="4" r:id="rId4"/>
  </sheets>
  <definedNames>
    <definedName name="_xlnm.Print_Area" localSheetId="0">'DATA sheet'!$B$2:$U$51</definedName>
    <definedName name="_xlnm.Print_Area" localSheetId="1">'Design'!$A$3:$S$116</definedName>
  </definedNames>
  <calcPr fullCalcOnLoad="1"/>
</workbook>
</file>

<file path=xl/comments2.xml><?xml version="1.0" encoding="utf-8"?>
<comments xmlns="http://schemas.openxmlformats.org/spreadsheetml/2006/main">
  <authors>
    <author>india2world@ymail.com</author>
  </authors>
  <commentList>
    <comment ref="H43" authorId="0">
      <text>
        <r>
          <rPr>
            <b/>
            <sz val="8"/>
            <rFont val="Tahoma"/>
            <family val="0"/>
          </rPr>
          <t xml:space="preserve">Assume @ 40 to 50 mm per meter span
</t>
        </r>
      </text>
    </comment>
  </commentList>
</comments>
</file>

<file path=xl/sharedStrings.xml><?xml version="1.0" encoding="utf-8"?>
<sst xmlns="http://schemas.openxmlformats.org/spreadsheetml/2006/main" count="420" uniqueCount="191">
  <si>
    <t>=</t>
  </si>
  <si>
    <t>x</t>
  </si>
  <si>
    <t>/</t>
  </si>
  <si>
    <t>+</t>
  </si>
  <si>
    <t>Ast  =</t>
  </si>
  <si>
    <t xml:space="preserve">using </t>
  </si>
  <si>
    <t>A</t>
  </si>
  <si>
    <r>
      <t>3.14xdia</t>
    </r>
    <r>
      <rPr>
        <vertAlign val="superscript"/>
        <sz val="10"/>
        <rFont val="Arial"/>
        <family val="2"/>
      </rPr>
      <t>2</t>
    </r>
  </si>
  <si>
    <t>4 x100</t>
  </si>
  <si>
    <t xml:space="preserve">say </t>
  </si>
  <si>
    <t>Design Constants:-</t>
  </si>
  <si>
    <t xml:space="preserve">For HYSD Bars </t>
  </si>
  <si>
    <t xml:space="preserve">wt. of concrete </t>
  </si>
  <si>
    <t>m</t>
  </si>
  <si>
    <t>m*c</t>
  </si>
  <si>
    <r>
      <t>m*c+</t>
    </r>
    <r>
      <rPr>
        <sz val="12"/>
        <rFont val="Symbol"/>
        <family val="1"/>
      </rPr>
      <t>s</t>
    </r>
    <r>
      <rPr>
        <sz val="12"/>
        <rFont val="Arial"/>
        <family val="2"/>
      </rPr>
      <t>st</t>
    </r>
  </si>
  <si>
    <t>-</t>
  </si>
  <si>
    <t>mm</t>
  </si>
  <si>
    <t>mtr</t>
  </si>
  <si>
    <r>
      <t>N/mm</t>
    </r>
    <r>
      <rPr>
        <vertAlign val="superscript"/>
        <sz val="10"/>
        <rFont val="Arial"/>
        <family val="2"/>
      </rPr>
      <t>2</t>
    </r>
  </si>
  <si>
    <r>
      <t>N/mm</t>
    </r>
    <r>
      <rPr>
        <vertAlign val="superscript"/>
        <sz val="10"/>
        <rFont val="Arial"/>
        <family val="2"/>
      </rPr>
      <t>3</t>
    </r>
  </si>
  <si>
    <t>Cocrete M</t>
  </si>
  <si>
    <r>
      <t>mm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</si>
  <si>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>2</t>
    </r>
  </si>
  <si>
    <t>bd</t>
  </si>
  <si>
    <t>VALUES  OF  DESIGN  CONSTANTS</t>
  </si>
  <si>
    <r>
      <t xml:space="preserve">Permissible Bond 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bd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</si>
  <si>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t>Grade of concrete</t>
  </si>
  <si>
    <t>M-15</t>
  </si>
  <si>
    <t>M-20</t>
  </si>
  <si>
    <t>M-25</t>
  </si>
  <si>
    <t>M-30</t>
  </si>
  <si>
    <t>M-35</t>
  </si>
  <si>
    <t>M-40</t>
  </si>
  <si>
    <t>M-10</t>
  </si>
  <si>
    <t>M-45</t>
  </si>
  <si>
    <t>M-50</t>
  </si>
  <si>
    <t>Modular Ratio</t>
  </si>
  <si>
    <r>
      <t>t</t>
    </r>
    <r>
      <rPr>
        <vertAlign val="subscript"/>
        <sz val="10"/>
        <rFont val="Arial"/>
        <family val="2"/>
      </rPr>
      <t xml:space="preserve">bd   </t>
    </r>
    <r>
      <rPr>
        <sz val="10"/>
        <rFont val="Arial"/>
        <family val="2"/>
      </rPr>
      <t>(N /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</si>
  <si>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--</t>
  </si>
  <si>
    <r>
      <t>s</t>
    </r>
    <r>
      <rPr>
        <vertAlign val="subscript"/>
        <sz val="10"/>
        <rFont val="Arial"/>
        <family val="2"/>
      </rPr>
      <t xml:space="preserve">cbc  </t>
    </r>
    <r>
      <rPr>
        <sz val="10"/>
        <rFont val="Arial"/>
        <family val="2"/>
      </rPr>
      <t>N/mm</t>
    </r>
    <r>
      <rPr>
        <vertAlign val="superscript"/>
        <sz val="10"/>
        <rFont val="Arial"/>
        <family val="2"/>
      </rPr>
      <t>2</t>
    </r>
  </si>
  <si>
    <r>
      <t xml:space="preserve">m </t>
    </r>
    <r>
      <rPr>
        <sz val="12"/>
        <rFont val="Symbol"/>
        <family val="1"/>
      </rPr>
      <t>s</t>
    </r>
    <r>
      <rPr>
        <vertAlign val="subscript"/>
        <sz val="10"/>
        <rFont val="Arial"/>
        <family val="2"/>
      </rPr>
      <t>cbc</t>
    </r>
  </si>
  <si>
    <r>
      <t xml:space="preserve">(a)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140 N/mm2 (Fe 250)</t>
    </r>
  </si>
  <si>
    <r>
      <t>k</t>
    </r>
    <r>
      <rPr>
        <vertAlign val="subscript"/>
        <sz val="10"/>
        <rFont val="Arial"/>
        <family val="0"/>
      </rPr>
      <t>c</t>
    </r>
  </si>
  <si>
    <t>Development   Length  in tension</t>
  </si>
  <si>
    <r>
      <t>j</t>
    </r>
    <r>
      <rPr>
        <vertAlign val="subscript"/>
        <sz val="10"/>
        <rFont val="Arial"/>
        <family val="0"/>
      </rPr>
      <t>c</t>
    </r>
  </si>
  <si>
    <r>
      <t>R</t>
    </r>
    <r>
      <rPr>
        <vertAlign val="subscript"/>
        <sz val="10"/>
        <rFont val="Arial"/>
        <family val="0"/>
      </rPr>
      <t>c</t>
    </r>
  </si>
  <si>
    <t>Plain M.S. Bars</t>
  </si>
  <si>
    <t>H.Y.S.D. Bars</t>
  </si>
  <si>
    <r>
      <t>P</t>
    </r>
    <r>
      <rPr>
        <vertAlign val="subscript"/>
        <sz val="10"/>
        <rFont val="Arial"/>
        <family val="0"/>
      </rPr>
      <t>c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(%)</t>
    </r>
  </si>
  <si>
    <r>
      <t>t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0"/>
      </rPr>
      <t xml:space="preserve">   (N / mm2)</t>
    </r>
  </si>
  <si>
    <r>
      <t>k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L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F</t>
    </r>
  </si>
  <si>
    <r>
      <t xml:space="preserve">(b)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190 N/mm2 </t>
    </r>
  </si>
  <si>
    <t>M 15</t>
  </si>
  <si>
    <t>M 20</t>
  </si>
  <si>
    <t>M 25</t>
  </si>
  <si>
    <t>M 30</t>
  </si>
  <si>
    <r>
      <t xml:space="preserve">(c 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230 N/mm2 (Fe 415)</t>
    </r>
  </si>
  <si>
    <t xml:space="preserve"> M 35</t>
  </si>
  <si>
    <t>M 40</t>
  </si>
  <si>
    <t>M 45</t>
  </si>
  <si>
    <t>M 50</t>
  </si>
  <si>
    <r>
      <t xml:space="preserve">(d)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275 N/mm2  (Fe 500)</t>
    </r>
  </si>
  <si>
    <r>
      <t xml:space="preserve">Permissible shear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v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</si>
  <si>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100A</t>
    </r>
    <r>
      <rPr>
        <u val="single"/>
        <vertAlign val="subscript"/>
        <sz val="10"/>
        <rFont val="Arial"/>
        <family val="0"/>
      </rPr>
      <t>s</t>
    </r>
  </si>
  <si>
    <r>
      <t xml:space="preserve">Permissible shear stress 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in concrete  tv  N/mm</t>
    </r>
    <r>
      <rPr>
        <vertAlign val="superscript"/>
        <sz val="10"/>
        <rFont val="Arial"/>
        <family val="2"/>
      </rPr>
      <t>2</t>
    </r>
  </si>
  <si>
    <r>
      <t>&lt;</t>
    </r>
    <r>
      <rPr>
        <sz val="10"/>
        <rFont val="Arial"/>
        <family val="2"/>
      </rPr>
      <t xml:space="preserve">  0.15</t>
    </r>
  </si>
  <si>
    <t>3.00 and above</t>
  </si>
  <si>
    <r>
      <t xml:space="preserve">Maximum shear stress </t>
    </r>
    <r>
      <rPr>
        <sz val="11"/>
        <rFont val="Arial"/>
        <family val="0"/>
      </rPr>
      <t xml:space="preserve"> </t>
    </r>
    <r>
      <rPr>
        <sz val="11"/>
        <rFont val="Symbol"/>
        <family val="1"/>
      </rPr>
      <t>t</t>
    </r>
    <r>
      <rPr>
        <vertAlign val="subscript"/>
        <sz val="11"/>
        <rFont val="Arial"/>
        <family val="2"/>
      </rPr>
      <t>c.m</t>
    </r>
    <r>
      <rPr>
        <b/>
        <vertAlign val="subscript"/>
        <sz val="11"/>
        <rFont val="Arial"/>
        <family val="2"/>
      </rPr>
      <t xml:space="preserve">ax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</si>
  <si>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.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</t>
    </r>
  </si>
  <si>
    <t>Ö</t>
  </si>
  <si>
    <t xml:space="preserve">Reinforcement </t>
  </si>
  <si>
    <t xml:space="preserve">Nominal cover </t>
  </si>
  <si>
    <t xml:space="preserve">Effective cover </t>
  </si>
  <si>
    <t>Nos.</t>
  </si>
  <si>
    <r>
      <t xml:space="preserve">Permissible  stress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</si>
  <si>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Permission stress in compression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</si>
  <si>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Permissible stress in bond (Average) for plain bars in tention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</si>
  <si>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Bending </t>
    </r>
    <r>
      <rPr>
        <sz val="8"/>
        <rFont val="Symbol"/>
        <family val="1"/>
      </rPr>
      <t>a</t>
    </r>
    <r>
      <rPr>
        <vertAlign val="subscript"/>
        <sz val="8"/>
        <rFont val="Arial"/>
        <family val="2"/>
      </rPr>
      <t>cbc</t>
    </r>
  </si>
  <si>
    <r>
      <t>Direct (</t>
    </r>
    <r>
      <rPr>
        <sz val="11"/>
        <rFont val="Symbol"/>
        <family val="1"/>
      </rPr>
      <t>a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0"/>
      </rPr>
      <t>)</t>
    </r>
  </si>
  <si>
    <t>(N/mm2)</t>
  </si>
  <si>
    <r>
      <t>Kg/m</t>
    </r>
    <r>
      <rPr>
        <vertAlign val="superscript"/>
        <sz val="10"/>
        <rFont val="Arial"/>
        <family val="2"/>
      </rPr>
      <t>2</t>
    </r>
  </si>
  <si>
    <r>
      <t>in kg/m</t>
    </r>
    <r>
      <rPr>
        <vertAlign val="superscript"/>
        <sz val="10"/>
        <rFont val="Arial"/>
        <family val="2"/>
      </rPr>
      <t>2</t>
    </r>
  </si>
  <si>
    <t>M  10</t>
  </si>
  <si>
    <t>M  15</t>
  </si>
  <si>
    <t>M  20</t>
  </si>
  <si>
    <t>M  25</t>
  </si>
  <si>
    <t>M  30</t>
  </si>
  <si>
    <t>M  35</t>
  </si>
  <si>
    <t>M  40</t>
  </si>
  <si>
    <t>M  45</t>
  </si>
  <si>
    <t>M  50</t>
  </si>
  <si>
    <t>Horizontal Span of stair case</t>
  </si>
  <si>
    <t>Risers</t>
  </si>
  <si>
    <t>Treads</t>
  </si>
  <si>
    <t>T</t>
  </si>
  <si>
    <r>
      <t>2</t>
    </r>
    <r>
      <rPr>
        <sz val="10"/>
        <rFont val="Arial"/>
        <family val="0"/>
      </rPr>
      <t>+</t>
    </r>
  </si>
  <si>
    <r>
      <t>2</t>
    </r>
    <r>
      <rPr>
        <sz val="10"/>
        <rFont val="Arial"/>
        <family val="0"/>
      </rPr>
      <t>=</t>
    </r>
  </si>
  <si>
    <t>N/m</t>
  </si>
  <si>
    <r>
      <t>N/m</t>
    </r>
    <r>
      <rPr>
        <vertAlign val="superscript"/>
        <sz val="10"/>
        <rFont val="Arial"/>
        <family val="2"/>
      </rPr>
      <t>2</t>
    </r>
  </si>
  <si>
    <t>N-m</t>
  </si>
  <si>
    <t>Rxb</t>
  </si>
  <si>
    <t>ÖBM</t>
  </si>
  <si>
    <r>
      <t>BM x 100</t>
    </r>
  </si>
  <si>
    <r>
      <t>s</t>
    </r>
    <r>
      <rPr>
        <sz val="9"/>
        <rFont val="Arial"/>
        <family val="0"/>
      </rPr>
      <t>st x j x D</t>
    </r>
  </si>
  <si>
    <t>M-</t>
  </si>
  <si>
    <t>fy-</t>
  </si>
  <si>
    <t xml:space="preserve">DESIGN  OF  DOG-LEGGED  STAIR </t>
  </si>
  <si>
    <t>Base on B.C.Punmia book RCCdesign exmpale 8.2</t>
  </si>
  <si>
    <t xml:space="preserve">Stair hall measure </t>
  </si>
  <si>
    <t>Steel</t>
  </si>
  <si>
    <t>UP</t>
  </si>
  <si>
    <t>Genral arrngment:-</t>
  </si>
  <si>
    <t>Fig. shows plan of stair hall.</t>
  </si>
  <si>
    <t>No. of treads required</t>
  </si>
  <si>
    <t xml:space="preserve">Spce occupied by treads </t>
  </si>
  <si>
    <t xml:space="preserve">Keep width of landing equal to </t>
  </si>
  <si>
    <r>
      <t xml:space="preserve">k </t>
    </r>
    <r>
      <rPr>
        <sz val="10"/>
        <rFont val="Arial"/>
        <family val="0"/>
      </rPr>
      <t>=</t>
    </r>
  </si>
  <si>
    <r>
      <t xml:space="preserve">R </t>
    </r>
    <r>
      <rPr>
        <sz val="10"/>
        <rFont val="Arial"/>
        <family val="0"/>
      </rPr>
      <t>=1/2xc x j x k</t>
    </r>
  </si>
  <si>
    <r>
      <t xml:space="preserve">j   </t>
    </r>
    <r>
      <rPr>
        <sz val="10"/>
        <rFont val="Arial"/>
        <family val="0"/>
      </rPr>
      <t>=1-k/3</t>
    </r>
  </si>
  <si>
    <t>Loading  Each Flight :-</t>
  </si>
  <si>
    <t xml:space="preserve">The landing slab is assume to span in the same direction as stair, and is considered </t>
  </si>
  <si>
    <t xml:space="preserve">as acting together to form a single slab. Let the bearing of landing slab in wall be </t>
  </si>
  <si>
    <t xml:space="preserve">The effective span </t>
  </si>
  <si>
    <t>+(</t>
  </si>
  <si>
    <t>)'=</t>
  </si>
  <si>
    <t xml:space="preserve">m </t>
  </si>
  <si>
    <t>Let the thickness of waist slab '=</t>
  </si>
  <si>
    <r>
      <t>\</t>
    </r>
    <r>
      <rPr>
        <sz val="10"/>
        <rFont val="Arial"/>
        <family val="2"/>
      </rPr>
      <t xml:space="preserve">  Space left for passage</t>
    </r>
  </si>
  <si>
    <r>
      <t>\</t>
    </r>
    <r>
      <rPr>
        <sz val="10"/>
        <rFont val="Arial"/>
        <family val="2"/>
      </rPr>
      <t>Weight of slab  w' on slope</t>
    </r>
  </si>
  <si>
    <r>
      <t>Dead weight of horizontal area 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 w'</t>
    </r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</si>
  <si>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+T</t>
    </r>
    <r>
      <rPr>
        <vertAlign val="superscript"/>
        <sz val="10"/>
        <rFont val="Arial"/>
        <family val="2"/>
      </rPr>
      <t>2</t>
    </r>
  </si>
  <si>
    <r>
      <t>Dead weight of step is w</t>
    </r>
    <r>
      <rPr>
        <vertAlign val="superscript"/>
        <sz val="10"/>
        <rFont val="Arial"/>
        <family val="2"/>
      </rPr>
      <t>2</t>
    </r>
  </si>
  <si>
    <r>
      <t xml:space="preserve">\        </t>
    </r>
    <r>
      <rPr>
        <sz val="10"/>
        <rFont val="Arial"/>
        <family val="2"/>
      </rPr>
      <t>Total Dead weight per meter run</t>
    </r>
  </si>
  <si>
    <t>N</t>
  </si>
  <si>
    <t>Weight of fiishing etc.</t>
  </si>
  <si>
    <t xml:space="preserve">Live load </t>
  </si>
  <si>
    <t xml:space="preserve">Total weight </t>
  </si>
  <si>
    <t xml:space="preserve">N, since weight of step will not come on it. However, </t>
  </si>
  <si>
    <t>a uniform value of w has been adopted here.</t>
  </si>
  <si>
    <t xml:space="preserve">Note. The load w on the landing portion will be </t>
  </si>
  <si>
    <t>Design of waist slab :-</t>
  </si>
  <si>
    <t>B.M.</t>
  </si>
  <si>
    <t>wl2</t>
  </si>
  <si>
    <t>But available</t>
  </si>
  <si>
    <t>2x cover =</t>
  </si>
  <si>
    <t>Reinforcement:-</t>
  </si>
  <si>
    <r>
      <t>mm</t>
    </r>
    <r>
      <rPr>
        <sz val="10"/>
        <rFont val="Symbol"/>
        <family val="1"/>
      </rPr>
      <t xml:space="preserve"> F </t>
    </r>
    <r>
      <rPr>
        <sz val="10"/>
        <rFont val="Arial"/>
        <family val="0"/>
      </rPr>
      <t xml:space="preserve">bars </t>
    </r>
  </si>
  <si>
    <t xml:space="preserve">Spacing </t>
  </si>
  <si>
    <t>No</t>
  </si>
  <si>
    <t xml:space="preserve">Nomber of Bars </t>
  </si>
  <si>
    <t>mm c/c</t>
  </si>
  <si>
    <t xml:space="preserve">Hence used </t>
  </si>
  <si>
    <r>
      <t xml:space="preserve">mm  </t>
    </r>
    <r>
      <rPr>
        <sz val="10"/>
        <rFont val="Symbol"/>
        <family val="1"/>
      </rPr>
      <t xml:space="preserve">F  </t>
    </r>
    <r>
      <rPr>
        <sz val="10"/>
        <rFont val="Arial"/>
        <family val="0"/>
      </rPr>
      <t xml:space="preserve">bars </t>
    </r>
  </si>
  <si>
    <t xml:space="preserve">Distribution steel </t>
  </si>
  <si>
    <t>Foor level</t>
  </si>
  <si>
    <r>
      <t xml:space="preserve">mm </t>
    </r>
    <r>
      <rPr>
        <sz val="10"/>
        <rFont val="Symbol"/>
        <family val="1"/>
      </rPr>
      <t xml:space="preserve">F </t>
    </r>
    <r>
      <rPr>
        <sz val="10"/>
        <rFont val="Arial"/>
        <family val="0"/>
      </rPr>
      <t>c/c</t>
    </r>
  </si>
  <si>
    <r>
      <t xml:space="preserve">mm </t>
    </r>
    <r>
      <rPr>
        <sz val="8"/>
        <rFont val="Symbol"/>
        <family val="1"/>
      </rPr>
      <t xml:space="preserve">F </t>
    </r>
    <r>
      <rPr>
        <sz val="8"/>
        <rFont val="Arial"/>
        <family val="0"/>
      </rPr>
      <t>c/c</t>
    </r>
  </si>
  <si>
    <t xml:space="preserve">     Anchor bars (Bottom ) </t>
  </si>
  <si>
    <t xml:space="preserve">     Strirrups</t>
  </si>
  <si>
    <r>
      <t>mm</t>
    </r>
    <r>
      <rPr>
        <sz val="10"/>
        <rFont val="Symbol"/>
        <family val="1"/>
      </rPr>
      <t xml:space="preserve"> F </t>
    </r>
    <r>
      <rPr>
        <sz val="10"/>
        <rFont val="Arial"/>
        <family val="2"/>
      </rPr>
      <t>bars</t>
    </r>
  </si>
  <si>
    <t xml:space="preserve">mm c/c </t>
  </si>
  <si>
    <t xml:space="preserve"> Available verical space between floor</t>
  </si>
  <si>
    <t>Name of work :-</t>
  </si>
  <si>
    <t>pkn</t>
  </si>
  <si>
    <t xml:space="preserve">Conrete                                </t>
  </si>
  <si>
    <t xml:space="preserve">Steel                                 </t>
  </si>
  <si>
    <t>M -</t>
  </si>
  <si>
    <t>fy</t>
  </si>
  <si>
    <r>
      <t>s</t>
    </r>
    <r>
      <rPr>
        <vertAlign val="subscript"/>
        <sz val="11"/>
        <rFont val="Arial"/>
        <family val="2"/>
      </rPr>
      <t>cbc</t>
    </r>
  </si>
  <si>
    <r>
      <t>N/m</t>
    </r>
    <r>
      <rPr>
        <vertAlign val="superscript"/>
        <sz val="10"/>
        <rFont val="Arial"/>
        <family val="2"/>
      </rPr>
      <t>3</t>
    </r>
  </si>
  <si>
    <t>pk_nandwana@yahoo.co.in</t>
  </si>
  <si>
    <t xml:space="preserve">     Main Bottom slab</t>
  </si>
  <si>
    <r>
      <t>mm</t>
    </r>
    <r>
      <rPr>
        <sz val="8"/>
        <rFont val="Symbol"/>
        <family val="1"/>
      </rPr>
      <t xml:space="preserve"> f </t>
    </r>
  </si>
  <si>
    <t>minimum</t>
  </si>
  <si>
    <t>which is heigher</t>
  </si>
  <si>
    <t>Concrete</t>
  </si>
  <si>
    <r>
      <t>s</t>
    </r>
    <r>
      <rPr>
        <b/>
        <vertAlign val="subscript"/>
        <sz val="10"/>
        <rFont val="Arial"/>
        <family val="2"/>
      </rPr>
      <t>cbc</t>
    </r>
  </si>
  <si>
    <r>
      <t>s</t>
    </r>
    <r>
      <rPr>
        <b/>
        <vertAlign val="subscript"/>
        <sz val="10"/>
        <rFont val="Arial"/>
        <family val="2"/>
      </rPr>
      <t>st</t>
    </r>
  </si>
  <si>
    <r>
      <t>No. in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flight.</t>
    </r>
  </si>
  <si>
    <r>
      <t>Height of 1</t>
    </r>
    <r>
      <rPr>
        <vertAlign val="superscript"/>
        <sz val="10"/>
        <rFont val="Arial"/>
        <family val="2"/>
      </rPr>
      <t xml:space="preserve">st </t>
    </r>
    <r>
      <rPr>
        <sz val="10"/>
        <rFont val="Arial"/>
        <family val="2"/>
      </rPr>
      <t>flight.</t>
    </r>
  </si>
  <si>
    <t xml:space="preserve">No. of risers required </t>
  </si>
  <si>
    <r>
      <t>No. in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flight.</t>
    </r>
  </si>
  <si>
    <t xml:space="preserve">Keep width of top landing </t>
  </si>
  <si>
    <t>say</t>
  </si>
  <si>
    <t xml:space="preserve">Effective depth required </t>
  </si>
  <si>
    <r>
      <t>s</t>
    </r>
    <r>
      <rPr>
        <vertAlign val="subscript"/>
        <sz val="11"/>
        <rFont val="Arial"/>
        <family val="2"/>
      </rPr>
      <t>st</t>
    </r>
  </si>
  <si>
    <r>
      <t>s</t>
    </r>
    <r>
      <rPr>
        <sz val="10"/>
        <rFont val="Arial"/>
        <family val="2"/>
      </rPr>
      <t xml:space="preserve">st  </t>
    </r>
  </si>
  <si>
    <r>
      <t>s</t>
    </r>
    <r>
      <rPr>
        <sz val="10"/>
        <rFont val="Arial"/>
        <family val="2"/>
      </rPr>
      <t xml:space="preserve">cbc </t>
    </r>
  </si>
  <si>
    <t>pk_nandwana@yaho.co.in</t>
  </si>
  <si>
    <t>pk_nandwan@yahoo.co.in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</si>
</sst>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0000000000"/>
    <numFmt numFmtId="174" formatCode="0.0000000000000"/>
    <numFmt numFmtId="175" formatCode="0.000000000000"/>
    <numFmt numFmtId="176" formatCode="0.00000000000"/>
  </numFmts>
  <fonts count="6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8"/>
      <name val="Arial"/>
      <family val="0"/>
    </font>
    <font>
      <sz val="12"/>
      <name val="Symbol"/>
      <family val="1"/>
    </font>
    <font>
      <sz val="12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0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u val="single"/>
      <vertAlign val="subscript"/>
      <sz val="10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 quotePrefix="1">
      <alignment horizontal="center" vertical="center"/>
    </xf>
    <xf numFmtId="0" fontId="1" fillId="0" borderId="0" xfId="0" applyFont="1" applyAlignment="1">
      <alignment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 quotePrefix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1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 quotePrefix="1">
      <alignment/>
    </xf>
    <xf numFmtId="1" fontId="1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2" fontId="6" fillId="34" borderId="0" xfId="0" applyNumberFormat="1" applyFont="1" applyFill="1" applyBorder="1" applyAlignment="1">
      <alignment vertical="center"/>
    </xf>
    <xf numFmtId="2" fontId="6" fillId="34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6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1" fontId="6" fillId="35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1" fontId="6" fillId="37" borderId="0" xfId="0" applyNumberFormat="1" applyFont="1" applyFill="1" applyBorder="1" applyAlignment="1">
      <alignment horizontal="left" vertical="center"/>
    </xf>
    <xf numFmtId="0" fontId="6" fillId="37" borderId="16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1" fontId="6" fillId="35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5" borderId="18" xfId="0" applyFill="1" applyBorder="1" applyAlignment="1">
      <alignment/>
    </xf>
    <xf numFmtId="0" fontId="6" fillId="35" borderId="20" xfId="0" applyFont="1" applyFill="1" applyBorder="1" applyAlignment="1">
      <alignment horizontal="left" vertical="center"/>
    </xf>
    <xf numFmtId="0" fontId="6" fillId="36" borderId="20" xfId="0" applyFont="1" applyFill="1" applyBorder="1" applyAlignment="1">
      <alignment horizontal="left" vertical="center"/>
    </xf>
    <xf numFmtId="0" fontId="6" fillId="36" borderId="2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left"/>
    </xf>
    <xf numFmtId="0" fontId="0" fillId="38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2" fontId="6" fillId="35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35" borderId="19" xfId="0" applyFont="1" applyFill="1" applyBorder="1" applyAlignment="1">
      <alignment horizontal="left" vertical="center"/>
    </xf>
    <xf numFmtId="0" fontId="26" fillId="35" borderId="19" xfId="52" applyFont="1" applyFill="1" applyBorder="1" applyAlignment="1" applyProtection="1">
      <alignment/>
      <protection/>
    </xf>
    <xf numFmtId="0" fontId="0" fillId="38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6" fillId="0" borderId="0" xfId="52" applyFont="1" applyAlignment="1" applyProtection="1">
      <alignment/>
      <protection/>
    </xf>
    <xf numFmtId="0" fontId="0" fillId="0" borderId="18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6" fillId="0" borderId="19" xfId="52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6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28" fillId="0" borderId="12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 quotePrefix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 quotePrefix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35" borderId="0" xfId="0" applyNumberFormat="1" applyFont="1" applyFill="1" applyBorder="1" applyAlignment="1">
      <alignment horizontal="center" vertical="center"/>
    </xf>
    <xf numFmtId="1" fontId="6" fillId="35" borderId="2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2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29</xdr:row>
      <xdr:rowOff>0</xdr:rowOff>
    </xdr:from>
    <xdr:to>
      <xdr:col>3</xdr:col>
      <xdr:colOff>304800</xdr:colOff>
      <xdr:row>29</xdr:row>
      <xdr:rowOff>0</xdr:rowOff>
    </xdr:to>
    <xdr:sp>
      <xdr:nvSpPr>
        <xdr:cNvPr id="1" name="Line 14"/>
        <xdr:cNvSpPr>
          <a:spLocks/>
        </xdr:cNvSpPr>
      </xdr:nvSpPr>
      <xdr:spPr>
        <a:xfrm>
          <a:off x="131445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48</xdr:row>
      <xdr:rowOff>133350</xdr:rowOff>
    </xdr:from>
    <xdr:to>
      <xdr:col>4</xdr:col>
      <xdr:colOff>171450</xdr:colOff>
      <xdr:row>48</xdr:row>
      <xdr:rowOff>171450</xdr:rowOff>
    </xdr:to>
    <xdr:sp>
      <xdr:nvSpPr>
        <xdr:cNvPr id="2" name="Oval 52"/>
        <xdr:cNvSpPr>
          <a:spLocks/>
        </xdr:cNvSpPr>
      </xdr:nvSpPr>
      <xdr:spPr>
        <a:xfrm>
          <a:off x="1457325" y="86010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48</xdr:row>
      <xdr:rowOff>0</xdr:rowOff>
    </xdr:from>
    <xdr:to>
      <xdr:col>6</xdr:col>
      <xdr:colOff>19050</xdr:colOff>
      <xdr:row>48</xdr:row>
      <xdr:rowOff>0</xdr:rowOff>
    </xdr:to>
    <xdr:sp>
      <xdr:nvSpPr>
        <xdr:cNvPr id="3" name="Line 58"/>
        <xdr:cNvSpPr>
          <a:spLocks/>
        </xdr:cNvSpPr>
      </xdr:nvSpPr>
      <xdr:spPr>
        <a:xfrm>
          <a:off x="1133475" y="84677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37</xdr:row>
      <xdr:rowOff>9525</xdr:rowOff>
    </xdr:from>
    <xdr:to>
      <xdr:col>14</xdr:col>
      <xdr:colOff>304800</xdr:colOff>
      <xdr:row>38</xdr:row>
      <xdr:rowOff>47625</xdr:rowOff>
    </xdr:to>
    <xdr:sp>
      <xdr:nvSpPr>
        <xdr:cNvPr id="4" name="Line 84"/>
        <xdr:cNvSpPr>
          <a:spLocks/>
        </xdr:cNvSpPr>
      </xdr:nvSpPr>
      <xdr:spPr>
        <a:xfrm>
          <a:off x="4667250" y="6381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45</xdr:row>
      <xdr:rowOff>0</xdr:rowOff>
    </xdr:from>
    <xdr:to>
      <xdr:col>8</xdr:col>
      <xdr:colOff>304800</xdr:colOff>
      <xdr:row>45</xdr:row>
      <xdr:rowOff>0</xdr:rowOff>
    </xdr:to>
    <xdr:sp>
      <xdr:nvSpPr>
        <xdr:cNvPr id="5" name="Line 100"/>
        <xdr:cNvSpPr>
          <a:spLocks/>
        </xdr:cNvSpPr>
      </xdr:nvSpPr>
      <xdr:spPr>
        <a:xfrm>
          <a:off x="2809875" y="7896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38</xdr:row>
      <xdr:rowOff>9525</xdr:rowOff>
    </xdr:from>
    <xdr:to>
      <xdr:col>19</xdr:col>
      <xdr:colOff>133350</xdr:colOff>
      <xdr:row>38</xdr:row>
      <xdr:rowOff>9525</xdr:rowOff>
    </xdr:to>
    <xdr:sp>
      <xdr:nvSpPr>
        <xdr:cNvPr id="6" name="Line 125"/>
        <xdr:cNvSpPr>
          <a:spLocks/>
        </xdr:cNvSpPr>
      </xdr:nvSpPr>
      <xdr:spPr>
        <a:xfrm>
          <a:off x="4905375" y="65722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0</xdr:rowOff>
    </xdr:from>
    <xdr:to>
      <xdr:col>19</xdr:col>
      <xdr:colOff>9525</xdr:colOff>
      <xdr:row>37</xdr:row>
      <xdr:rowOff>114300</xdr:rowOff>
    </xdr:to>
    <xdr:sp>
      <xdr:nvSpPr>
        <xdr:cNvPr id="7" name="Line 128"/>
        <xdr:cNvSpPr>
          <a:spLocks/>
        </xdr:cNvSpPr>
      </xdr:nvSpPr>
      <xdr:spPr>
        <a:xfrm>
          <a:off x="5895975" y="52292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66675</xdr:rowOff>
    </xdr:from>
    <xdr:to>
      <xdr:col>19</xdr:col>
      <xdr:colOff>0</xdr:colOff>
      <xdr:row>49</xdr:row>
      <xdr:rowOff>95250</xdr:rowOff>
    </xdr:to>
    <xdr:sp>
      <xdr:nvSpPr>
        <xdr:cNvPr id="8" name="Line 129"/>
        <xdr:cNvSpPr>
          <a:spLocks/>
        </xdr:cNvSpPr>
      </xdr:nvSpPr>
      <xdr:spPr>
        <a:xfrm>
          <a:off x="5886450" y="68199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31</xdr:row>
      <xdr:rowOff>19050</xdr:rowOff>
    </xdr:from>
    <xdr:to>
      <xdr:col>20</xdr:col>
      <xdr:colOff>171450</xdr:colOff>
      <xdr:row>49</xdr:row>
      <xdr:rowOff>19050</xdr:rowOff>
    </xdr:to>
    <xdr:sp>
      <xdr:nvSpPr>
        <xdr:cNvPr id="9" name="Line 131"/>
        <xdr:cNvSpPr>
          <a:spLocks/>
        </xdr:cNvSpPr>
      </xdr:nvSpPr>
      <xdr:spPr>
        <a:xfrm>
          <a:off x="6362700" y="5248275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32</xdr:row>
      <xdr:rowOff>19050</xdr:rowOff>
    </xdr:from>
    <xdr:to>
      <xdr:col>3</xdr:col>
      <xdr:colOff>142875</xdr:colOff>
      <xdr:row>49</xdr:row>
      <xdr:rowOff>171450</xdr:rowOff>
    </xdr:to>
    <xdr:sp>
      <xdr:nvSpPr>
        <xdr:cNvPr id="10" name="Line 132"/>
        <xdr:cNvSpPr>
          <a:spLocks/>
        </xdr:cNvSpPr>
      </xdr:nvSpPr>
      <xdr:spPr>
        <a:xfrm>
          <a:off x="1152525" y="5438775"/>
          <a:ext cx="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180975</xdr:rowOff>
    </xdr:from>
    <xdr:to>
      <xdr:col>2</xdr:col>
      <xdr:colOff>38100</xdr:colOff>
      <xdr:row>49</xdr:row>
      <xdr:rowOff>104775</xdr:rowOff>
    </xdr:to>
    <xdr:sp>
      <xdr:nvSpPr>
        <xdr:cNvPr id="11" name="Line 133"/>
        <xdr:cNvSpPr>
          <a:spLocks/>
        </xdr:cNvSpPr>
      </xdr:nvSpPr>
      <xdr:spPr>
        <a:xfrm>
          <a:off x="723900" y="5029200"/>
          <a:ext cx="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38</xdr:row>
      <xdr:rowOff>47625</xdr:rowOff>
    </xdr:from>
    <xdr:to>
      <xdr:col>19</xdr:col>
      <xdr:colOff>257175</xdr:colOff>
      <xdr:row>38</xdr:row>
      <xdr:rowOff>95250</xdr:rowOff>
    </xdr:to>
    <xdr:sp>
      <xdr:nvSpPr>
        <xdr:cNvPr id="12" name="Line 142"/>
        <xdr:cNvSpPr>
          <a:spLocks/>
        </xdr:cNvSpPr>
      </xdr:nvSpPr>
      <xdr:spPr>
        <a:xfrm>
          <a:off x="6143625" y="6610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38</xdr:row>
      <xdr:rowOff>152400</xdr:rowOff>
    </xdr:from>
    <xdr:to>
      <xdr:col>19</xdr:col>
      <xdr:colOff>257175</xdr:colOff>
      <xdr:row>39</xdr:row>
      <xdr:rowOff>47625</xdr:rowOff>
    </xdr:to>
    <xdr:sp>
      <xdr:nvSpPr>
        <xdr:cNvPr id="13" name="Line 143"/>
        <xdr:cNvSpPr>
          <a:spLocks/>
        </xdr:cNvSpPr>
      </xdr:nvSpPr>
      <xdr:spPr>
        <a:xfrm>
          <a:off x="6143625" y="67151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38</xdr:row>
      <xdr:rowOff>114300</xdr:rowOff>
    </xdr:from>
    <xdr:to>
      <xdr:col>14</xdr:col>
      <xdr:colOff>304800</xdr:colOff>
      <xdr:row>38</xdr:row>
      <xdr:rowOff>152400</xdr:rowOff>
    </xdr:to>
    <xdr:sp>
      <xdr:nvSpPr>
        <xdr:cNvPr id="14" name="Oval 152"/>
        <xdr:cNvSpPr>
          <a:spLocks/>
        </xdr:cNvSpPr>
      </xdr:nvSpPr>
      <xdr:spPr>
        <a:xfrm>
          <a:off x="4667250" y="66770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48</xdr:row>
      <xdr:rowOff>123825</xdr:rowOff>
    </xdr:from>
    <xdr:to>
      <xdr:col>6</xdr:col>
      <xdr:colOff>171450</xdr:colOff>
      <xdr:row>48</xdr:row>
      <xdr:rowOff>161925</xdr:rowOff>
    </xdr:to>
    <xdr:sp>
      <xdr:nvSpPr>
        <xdr:cNvPr id="15" name="Oval 165"/>
        <xdr:cNvSpPr>
          <a:spLocks/>
        </xdr:cNvSpPr>
      </xdr:nvSpPr>
      <xdr:spPr>
        <a:xfrm>
          <a:off x="2076450" y="8591550"/>
          <a:ext cx="1905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25</xdr:row>
      <xdr:rowOff>47625</xdr:rowOff>
    </xdr:from>
    <xdr:to>
      <xdr:col>56</xdr:col>
      <xdr:colOff>285750</xdr:colOff>
      <xdr:row>31</xdr:row>
      <xdr:rowOff>9525</xdr:rowOff>
    </xdr:to>
    <xdr:sp>
      <xdr:nvSpPr>
        <xdr:cNvPr id="16" name="Line 174"/>
        <xdr:cNvSpPr>
          <a:spLocks/>
        </xdr:cNvSpPr>
      </xdr:nvSpPr>
      <xdr:spPr>
        <a:xfrm flipH="1" flipV="1">
          <a:off x="24460200" y="4248150"/>
          <a:ext cx="27051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48</xdr:row>
      <xdr:rowOff>133350</xdr:rowOff>
    </xdr:from>
    <xdr:to>
      <xdr:col>5</xdr:col>
      <xdr:colOff>190500</xdr:colOff>
      <xdr:row>48</xdr:row>
      <xdr:rowOff>171450</xdr:rowOff>
    </xdr:to>
    <xdr:sp>
      <xdr:nvSpPr>
        <xdr:cNvPr id="17" name="Oval 179"/>
        <xdr:cNvSpPr>
          <a:spLocks/>
        </xdr:cNvSpPr>
      </xdr:nvSpPr>
      <xdr:spPr>
        <a:xfrm>
          <a:off x="1781175" y="86010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19050</xdr:rowOff>
    </xdr:from>
    <xdr:to>
      <xdr:col>8</xdr:col>
      <xdr:colOff>47625</xdr:colOff>
      <xdr:row>47</xdr:row>
      <xdr:rowOff>57150</xdr:rowOff>
    </xdr:to>
    <xdr:sp>
      <xdr:nvSpPr>
        <xdr:cNvPr id="18" name="Oval 181"/>
        <xdr:cNvSpPr>
          <a:spLocks/>
        </xdr:cNvSpPr>
      </xdr:nvSpPr>
      <xdr:spPr>
        <a:xfrm>
          <a:off x="2552700" y="8296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30</xdr:row>
      <xdr:rowOff>47625</xdr:rowOff>
    </xdr:from>
    <xdr:to>
      <xdr:col>3</xdr:col>
      <xdr:colOff>142875</xdr:colOff>
      <xdr:row>30</xdr:row>
      <xdr:rowOff>180975</xdr:rowOff>
    </xdr:to>
    <xdr:sp>
      <xdr:nvSpPr>
        <xdr:cNvPr id="19" name="Line 195"/>
        <xdr:cNvSpPr>
          <a:spLocks/>
        </xdr:cNvSpPr>
      </xdr:nvSpPr>
      <xdr:spPr>
        <a:xfrm flipV="1">
          <a:off x="1152525" y="5086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133350</xdr:colOff>
      <xdr:row>30</xdr:row>
      <xdr:rowOff>0</xdr:rowOff>
    </xdr:to>
    <xdr:sp>
      <xdr:nvSpPr>
        <xdr:cNvPr id="20" name="Line 197"/>
        <xdr:cNvSpPr>
          <a:spLocks/>
        </xdr:cNvSpPr>
      </xdr:nvSpPr>
      <xdr:spPr>
        <a:xfrm>
          <a:off x="723900" y="5038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180975</xdr:colOff>
      <xdr:row>31</xdr:row>
      <xdr:rowOff>0</xdr:rowOff>
    </xdr:to>
    <xdr:sp>
      <xdr:nvSpPr>
        <xdr:cNvPr id="21" name="Line 198"/>
        <xdr:cNvSpPr>
          <a:spLocks/>
        </xdr:cNvSpPr>
      </xdr:nvSpPr>
      <xdr:spPr>
        <a:xfrm>
          <a:off x="5886450" y="5229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30</xdr:row>
      <xdr:rowOff>152400</xdr:rowOff>
    </xdr:from>
    <xdr:to>
      <xdr:col>20</xdr:col>
      <xdr:colOff>219075</xdr:colOff>
      <xdr:row>50</xdr:row>
      <xdr:rowOff>9525</xdr:rowOff>
    </xdr:to>
    <xdr:sp>
      <xdr:nvSpPr>
        <xdr:cNvPr id="22" name="Line 199"/>
        <xdr:cNvSpPr>
          <a:spLocks/>
        </xdr:cNvSpPr>
      </xdr:nvSpPr>
      <xdr:spPr>
        <a:xfrm>
          <a:off x="6410325" y="5191125"/>
          <a:ext cx="0" cy="366712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23" name="Line 203"/>
        <xdr:cNvSpPr>
          <a:spLocks/>
        </xdr:cNvSpPr>
      </xdr:nvSpPr>
      <xdr:spPr>
        <a:xfrm>
          <a:off x="4667250" y="6562725"/>
          <a:ext cx="15335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38</xdr:row>
      <xdr:rowOff>0</xdr:rowOff>
    </xdr:from>
    <xdr:to>
      <xdr:col>14</xdr:col>
      <xdr:colOff>304800</xdr:colOff>
      <xdr:row>39</xdr:row>
      <xdr:rowOff>19050</xdr:rowOff>
    </xdr:to>
    <xdr:sp>
      <xdr:nvSpPr>
        <xdr:cNvPr id="24" name="Line 204"/>
        <xdr:cNvSpPr>
          <a:spLocks/>
        </xdr:cNvSpPr>
      </xdr:nvSpPr>
      <xdr:spPr>
        <a:xfrm>
          <a:off x="4667250" y="6562725"/>
          <a:ext cx="0" cy="20955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19050</xdr:rowOff>
    </xdr:from>
    <xdr:to>
      <xdr:col>15</xdr:col>
      <xdr:colOff>0</xdr:colOff>
      <xdr:row>39</xdr:row>
      <xdr:rowOff>19050</xdr:rowOff>
    </xdr:to>
    <xdr:sp>
      <xdr:nvSpPr>
        <xdr:cNvPr id="25" name="Line 205"/>
        <xdr:cNvSpPr>
          <a:spLocks/>
        </xdr:cNvSpPr>
      </xdr:nvSpPr>
      <xdr:spPr>
        <a:xfrm>
          <a:off x="4667250" y="6581775"/>
          <a:ext cx="0" cy="19050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39</xdr:row>
      <xdr:rowOff>0</xdr:rowOff>
    </xdr:from>
    <xdr:to>
      <xdr:col>19</xdr:col>
      <xdr:colOff>285750</xdr:colOff>
      <xdr:row>39</xdr:row>
      <xdr:rowOff>19050</xdr:rowOff>
    </xdr:to>
    <xdr:sp>
      <xdr:nvSpPr>
        <xdr:cNvPr id="26" name="Line 206"/>
        <xdr:cNvSpPr>
          <a:spLocks/>
        </xdr:cNvSpPr>
      </xdr:nvSpPr>
      <xdr:spPr>
        <a:xfrm flipV="1">
          <a:off x="4848225" y="6753225"/>
          <a:ext cx="1323975" cy="190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48</xdr:row>
      <xdr:rowOff>123825</xdr:rowOff>
    </xdr:from>
    <xdr:to>
      <xdr:col>3</xdr:col>
      <xdr:colOff>200025</xdr:colOff>
      <xdr:row>48</xdr:row>
      <xdr:rowOff>161925</xdr:rowOff>
    </xdr:to>
    <xdr:sp>
      <xdr:nvSpPr>
        <xdr:cNvPr id="27" name="Oval 211"/>
        <xdr:cNvSpPr>
          <a:spLocks/>
        </xdr:cNvSpPr>
      </xdr:nvSpPr>
      <xdr:spPr>
        <a:xfrm>
          <a:off x="1181100" y="85915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32</xdr:row>
      <xdr:rowOff>19050</xdr:rowOff>
    </xdr:from>
    <xdr:to>
      <xdr:col>13</xdr:col>
      <xdr:colOff>285750</xdr:colOff>
      <xdr:row>39</xdr:row>
      <xdr:rowOff>38100</xdr:rowOff>
    </xdr:to>
    <xdr:sp>
      <xdr:nvSpPr>
        <xdr:cNvPr id="28" name="Line 220"/>
        <xdr:cNvSpPr>
          <a:spLocks/>
        </xdr:cNvSpPr>
      </xdr:nvSpPr>
      <xdr:spPr>
        <a:xfrm>
          <a:off x="2409825" y="5438775"/>
          <a:ext cx="1933575" cy="135255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32</xdr:row>
      <xdr:rowOff>9525</xdr:rowOff>
    </xdr:from>
    <xdr:to>
      <xdr:col>14</xdr:col>
      <xdr:colOff>0</xdr:colOff>
      <xdr:row>38</xdr:row>
      <xdr:rowOff>180975</xdr:rowOff>
    </xdr:to>
    <xdr:sp>
      <xdr:nvSpPr>
        <xdr:cNvPr id="29" name="Line 223"/>
        <xdr:cNvSpPr>
          <a:spLocks/>
        </xdr:cNvSpPr>
      </xdr:nvSpPr>
      <xdr:spPr>
        <a:xfrm>
          <a:off x="2457450" y="5429250"/>
          <a:ext cx="19050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</xdr:row>
      <xdr:rowOff>47625</xdr:rowOff>
    </xdr:from>
    <xdr:to>
      <xdr:col>7</xdr:col>
      <xdr:colOff>228600</xdr:colOff>
      <xdr:row>32</xdr:row>
      <xdr:rowOff>47625</xdr:rowOff>
    </xdr:to>
    <xdr:sp>
      <xdr:nvSpPr>
        <xdr:cNvPr id="30" name="Line 224"/>
        <xdr:cNvSpPr>
          <a:spLocks/>
        </xdr:cNvSpPr>
      </xdr:nvSpPr>
      <xdr:spPr>
        <a:xfrm>
          <a:off x="2162175" y="5467350"/>
          <a:ext cx="295275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32</xdr:row>
      <xdr:rowOff>133350</xdr:rowOff>
    </xdr:from>
    <xdr:to>
      <xdr:col>7</xdr:col>
      <xdr:colOff>295275</xdr:colOff>
      <xdr:row>32</xdr:row>
      <xdr:rowOff>133350</xdr:rowOff>
    </xdr:to>
    <xdr:sp>
      <xdr:nvSpPr>
        <xdr:cNvPr id="31" name="Line 225"/>
        <xdr:cNvSpPr>
          <a:spLocks/>
        </xdr:cNvSpPr>
      </xdr:nvSpPr>
      <xdr:spPr>
        <a:xfrm>
          <a:off x="2171700" y="5553075"/>
          <a:ext cx="352425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171450</xdr:rowOff>
    </xdr:from>
    <xdr:to>
      <xdr:col>8</xdr:col>
      <xdr:colOff>57150</xdr:colOff>
      <xdr:row>32</xdr:row>
      <xdr:rowOff>171450</xdr:rowOff>
    </xdr:to>
    <xdr:sp>
      <xdr:nvSpPr>
        <xdr:cNvPr id="32" name="Line 226"/>
        <xdr:cNvSpPr>
          <a:spLocks/>
        </xdr:cNvSpPr>
      </xdr:nvSpPr>
      <xdr:spPr>
        <a:xfrm>
          <a:off x="2238375" y="5591175"/>
          <a:ext cx="352425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32</xdr:row>
      <xdr:rowOff>95250</xdr:rowOff>
    </xdr:from>
    <xdr:to>
      <xdr:col>13</xdr:col>
      <xdr:colOff>114300</xdr:colOff>
      <xdr:row>38</xdr:row>
      <xdr:rowOff>161925</xdr:rowOff>
    </xdr:to>
    <xdr:sp>
      <xdr:nvSpPr>
        <xdr:cNvPr id="33" name="Line 237"/>
        <xdr:cNvSpPr>
          <a:spLocks/>
        </xdr:cNvSpPr>
      </xdr:nvSpPr>
      <xdr:spPr>
        <a:xfrm>
          <a:off x="2390775" y="5514975"/>
          <a:ext cx="1781175" cy="12096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152400</xdr:rowOff>
    </xdr:from>
    <xdr:to>
      <xdr:col>13</xdr:col>
      <xdr:colOff>123825</xdr:colOff>
      <xdr:row>39</xdr:row>
      <xdr:rowOff>57150</xdr:rowOff>
    </xdr:to>
    <xdr:sp>
      <xdr:nvSpPr>
        <xdr:cNvPr id="34" name="Line 238"/>
        <xdr:cNvSpPr>
          <a:spLocks/>
        </xdr:cNvSpPr>
      </xdr:nvSpPr>
      <xdr:spPr>
        <a:xfrm>
          <a:off x="2333625" y="5572125"/>
          <a:ext cx="1847850" cy="123825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33</xdr:row>
      <xdr:rowOff>152400</xdr:rowOff>
    </xdr:from>
    <xdr:to>
      <xdr:col>9</xdr:col>
      <xdr:colOff>57150</xdr:colOff>
      <xdr:row>35</xdr:row>
      <xdr:rowOff>142875</xdr:rowOff>
    </xdr:to>
    <xdr:sp>
      <xdr:nvSpPr>
        <xdr:cNvPr id="35" name="Line 239"/>
        <xdr:cNvSpPr>
          <a:spLocks/>
        </xdr:cNvSpPr>
      </xdr:nvSpPr>
      <xdr:spPr>
        <a:xfrm>
          <a:off x="2419350" y="5762625"/>
          <a:ext cx="476250" cy="3714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161925</xdr:rowOff>
    </xdr:from>
    <xdr:to>
      <xdr:col>13</xdr:col>
      <xdr:colOff>152400</xdr:colOff>
      <xdr:row>39</xdr:row>
      <xdr:rowOff>57150</xdr:rowOff>
    </xdr:to>
    <xdr:sp>
      <xdr:nvSpPr>
        <xdr:cNvPr id="36" name="Line 240"/>
        <xdr:cNvSpPr>
          <a:spLocks/>
        </xdr:cNvSpPr>
      </xdr:nvSpPr>
      <xdr:spPr>
        <a:xfrm flipH="1" flipV="1">
          <a:off x="4171950" y="6724650"/>
          <a:ext cx="38100" cy="8572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16</xdr:col>
      <xdr:colOff>171450</xdr:colOff>
      <xdr:row>49</xdr:row>
      <xdr:rowOff>66675</xdr:rowOff>
    </xdr:to>
    <xdr:sp>
      <xdr:nvSpPr>
        <xdr:cNvPr id="37" name="Line 241"/>
        <xdr:cNvSpPr>
          <a:spLocks/>
        </xdr:cNvSpPr>
      </xdr:nvSpPr>
      <xdr:spPr>
        <a:xfrm flipV="1">
          <a:off x="2114550" y="6819900"/>
          <a:ext cx="30289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39</xdr:row>
      <xdr:rowOff>76200</xdr:rowOff>
    </xdr:from>
    <xdr:to>
      <xdr:col>16</xdr:col>
      <xdr:colOff>238125</xdr:colOff>
      <xdr:row>49</xdr:row>
      <xdr:rowOff>104775</xdr:rowOff>
    </xdr:to>
    <xdr:sp>
      <xdr:nvSpPr>
        <xdr:cNvPr id="38" name="Line 242"/>
        <xdr:cNvSpPr>
          <a:spLocks/>
        </xdr:cNvSpPr>
      </xdr:nvSpPr>
      <xdr:spPr>
        <a:xfrm flipH="1">
          <a:off x="2162175" y="6829425"/>
          <a:ext cx="3048000" cy="19335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39</xdr:row>
      <xdr:rowOff>57150</xdr:rowOff>
    </xdr:from>
    <xdr:to>
      <xdr:col>17</xdr:col>
      <xdr:colOff>19050</xdr:colOff>
      <xdr:row>49</xdr:row>
      <xdr:rowOff>142875</xdr:rowOff>
    </xdr:to>
    <xdr:sp>
      <xdr:nvSpPr>
        <xdr:cNvPr id="39" name="Line 244"/>
        <xdr:cNvSpPr>
          <a:spLocks/>
        </xdr:cNvSpPr>
      </xdr:nvSpPr>
      <xdr:spPr>
        <a:xfrm flipH="1">
          <a:off x="2181225" y="6810375"/>
          <a:ext cx="3114675" cy="199072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39</xdr:row>
      <xdr:rowOff>152400</xdr:rowOff>
    </xdr:from>
    <xdr:to>
      <xdr:col>16</xdr:col>
      <xdr:colOff>295275</xdr:colOff>
      <xdr:row>49</xdr:row>
      <xdr:rowOff>9525</xdr:rowOff>
    </xdr:to>
    <xdr:sp>
      <xdr:nvSpPr>
        <xdr:cNvPr id="40" name="Line 245"/>
        <xdr:cNvSpPr>
          <a:spLocks/>
        </xdr:cNvSpPr>
      </xdr:nvSpPr>
      <xdr:spPr>
        <a:xfrm flipH="1">
          <a:off x="2486025" y="6905625"/>
          <a:ext cx="2781300" cy="176212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9525</xdr:rowOff>
    </xdr:from>
    <xdr:to>
      <xdr:col>15</xdr:col>
      <xdr:colOff>0</xdr:colOff>
      <xdr:row>38</xdr:row>
      <xdr:rowOff>171450</xdr:rowOff>
    </xdr:to>
    <xdr:sp>
      <xdr:nvSpPr>
        <xdr:cNvPr id="41" name="Line 248"/>
        <xdr:cNvSpPr>
          <a:spLocks/>
        </xdr:cNvSpPr>
      </xdr:nvSpPr>
      <xdr:spPr>
        <a:xfrm>
          <a:off x="4667250" y="6572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42" name="Line 249"/>
        <xdr:cNvSpPr>
          <a:spLocks/>
        </xdr:cNvSpPr>
      </xdr:nvSpPr>
      <xdr:spPr>
        <a:xfrm>
          <a:off x="4352925" y="6753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39</xdr:row>
      <xdr:rowOff>47625</xdr:rowOff>
    </xdr:from>
    <xdr:to>
      <xdr:col>20</xdr:col>
      <xdr:colOff>9525</xdr:colOff>
      <xdr:row>39</xdr:row>
      <xdr:rowOff>47625</xdr:rowOff>
    </xdr:to>
    <xdr:sp>
      <xdr:nvSpPr>
        <xdr:cNvPr id="43" name="Line 250"/>
        <xdr:cNvSpPr>
          <a:spLocks/>
        </xdr:cNvSpPr>
      </xdr:nvSpPr>
      <xdr:spPr>
        <a:xfrm>
          <a:off x="5105400" y="6800850"/>
          <a:ext cx="1095375" cy="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38</xdr:row>
      <xdr:rowOff>47625</xdr:rowOff>
    </xdr:from>
    <xdr:to>
      <xdr:col>19</xdr:col>
      <xdr:colOff>266700</xdr:colOff>
      <xdr:row>38</xdr:row>
      <xdr:rowOff>47625</xdr:rowOff>
    </xdr:to>
    <xdr:sp>
      <xdr:nvSpPr>
        <xdr:cNvPr id="44" name="Line 252"/>
        <xdr:cNvSpPr>
          <a:spLocks/>
        </xdr:cNvSpPr>
      </xdr:nvSpPr>
      <xdr:spPr>
        <a:xfrm>
          <a:off x="5334000" y="6610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32</xdr:row>
      <xdr:rowOff>9525</xdr:rowOff>
    </xdr:from>
    <xdr:to>
      <xdr:col>3</xdr:col>
      <xdr:colOff>190500</xdr:colOff>
      <xdr:row>48</xdr:row>
      <xdr:rowOff>0</xdr:rowOff>
    </xdr:to>
    <xdr:sp>
      <xdr:nvSpPr>
        <xdr:cNvPr id="45" name="Line 253"/>
        <xdr:cNvSpPr>
          <a:spLocks/>
        </xdr:cNvSpPr>
      </xdr:nvSpPr>
      <xdr:spPr>
        <a:xfrm>
          <a:off x="1200150" y="5429250"/>
          <a:ext cx="0" cy="30384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36</xdr:row>
      <xdr:rowOff>133350</xdr:rowOff>
    </xdr:from>
    <xdr:to>
      <xdr:col>3</xdr:col>
      <xdr:colOff>200025</xdr:colOff>
      <xdr:row>48</xdr:row>
      <xdr:rowOff>0</xdr:rowOff>
    </xdr:to>
    <xdr:sp>
      <xdr:nvSpPr>
        <xdr:cNvPr id="46" name="Line 254"/>
        <xdr:cNvSpPr>
          <a:spLocks/>
        </xdr:cNvSpPr>
      </xdr:nvSpPr>
      <xdr:spPr>
        <a:xfrm>
          <a:off x="1209675" y="6315075"/>
          <a:ext cx="0" cy="215265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9525</xdr:rowOff>
    </xdr:from>
    <xdr:to>
      <xdr:col>3</xdr:col>
      <xdr:colOff>238125</xdr:colOff>
      <xdr:row>47</xdr:row>
      <xdr:rowOff>161925</xdr:rowOff>
    </xdr:to>
    <xdr:sp>
      <xdr:nvSpPr>
        <xdr:cNvPr id="47" name="Line 255"/>
        <xdr:cNvSpPr>
          <a:spLocks/>
        </xdr:cNvSpPr>
      </xdr:nvSpPr>
      <xdr:spPr>
        <a:xfrm>
          <a:off x="1247775" y="5429250"/>
          <a:ext cx="0" cy="300990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32</xdr:row>
      <xdr:rowOff>0</xdr:rowOff>
    </xdr:from>
    <xdr:to>
      <xdr:col>3</xdr:col>
      <xdr:colOff>276225</xdr:colOff>
      <xdr:row>48</xdr:row>
      <xdr:rowOff>19050</xdr:rowOff>
    </xdr:to>
    <xdr:sp>
      <xdr:nvSpPr>
        <xdr:cNvPr id="48" name="Line 256"/>
        <xdr:cNvSpPr>
          <a:spLocks/>
        </xdr:cNvSpPr>
      </xdr:nvSpPr>
      <xdr:spPr>
        <a:xfrm>
          <a:off x="1285875" y="5419725"/>
          <a:ext cx="0" cy="306705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180975</xdr:rowOff>
    </xdr:from>
    <xdr:to>
      <xdr:col>9</xdr:col>
      <xdr:colOff>9525</xdr:colOff>
      <xdr:row>31</xdr:row>
      <xdr:rowOff>180975</xdr:rowOff>
    </xdr:to>
    <xdr:sp>
      <xdr:nvSpPr>
        <xdr:cNvPr id="49" name="Line 257"/>
        <xdr:cNvSpPr>
          <a:spLocks/>
        </xdr:cNvSpPr>
      </xdr:nvSpPr>
      <xdr:spPr>
        <a:xfrm>
          <a:off x="1057275" y="5410200"/>
          <a:ext cx="1790700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32</xdr:row>
      <xdr:rowOff>95250</xdr:rowOff>
    </xdr:from>
    <xdr:to>
      <xdr:col>7</xdr:col>
      <xdr:colOff>257175</xdr:colOff>
      <xdr:row>32</xdr:row>
      <xdr:rowOff>95250</xdr:rowOff>
    </xdr:to>
    <xdr:sp>
      <xdr:nvSpPr>
        <xdr:cNvPr id="50" name="Line 258"/>
        <xdr:cNvSpPr>
          <a:spLocks/>
        </xdr:cNvSpPr>
      </xdr:nvSpPr>
      <xdr:spPr>
        <a:xfrm>
          <a:off x="2181225" y="5514975"/>
          <a:ext cx="30480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32</xdr:row>
      <xdr:rowOff>180975</xdr:rowOff>
    </xdr:from>
    <xdr:to>
      <xdr:col>7</xdr:col>
      <xdr:colOff>57150</xdr:colOff>
      <xdr:row>33</xdr:row>
      <xdr:rowOff>0</xdr:rowOff>
    </xdr:to>
    <xdr:sp>
      <xdr:nvSpPr>
        <xdr:cNvPr id="51" name="Line 259"/>
        <xdr:cNvSpPr>
          <a:spLocks/>
        </xdr:cNvSpPr>
      </xdr:nvSpPr>
      <xdr:spPr>
        <a:xfrm flipV="1">
          <a:off x="2190750" y="5600700"/>
          <a:ext cx="95250" cy="952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32</xdr:row>
      <xdr:rowOff>171450</xdr:rowOff>
    </xdr:from>
    <xdr:to>
      <xdr:col>8</xdr:col>
      <xdr:colOff>285750</xdr:colOff>
      <xdr:row>33</xdr:row>
      <xdr:rowOff>161925</xdr:rowOff>
    </xdr:to>
    <xdr:sp>
      <xdr:nvSpPr>
        <xdr:cNvPr id="52" name="Line 260"/>
        <xdr:cNvSpPr>
          <a:spLocks/>
        </xdr:cNvSpPr>
      </xdr:nvSpPr>
      <xdr:spPr>
        <a:xfrm>
          <a:off x="2571750" y="5591175"/>
          <a:ext cx="247650" cy="1809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33</xdr:row>
      <xdr:rowOff>114300</xdr:rowOff>
    </xdr:from>
    <xdr:to>
      <xdr:col>10</xdr:col>
      <xdr:colOff>104775</xdr:colOff>
      <xdr:row>36</xdr:row>
      <xdr:rowOff>66675</xdr:rowOff>
    </xdr:to>
    <xdr:sp>
      <xdr:nvSpPr>
        <xdr:cNvPr id="53" name="Line 261"/>
        <xdr:cNvSpPr>
          <a:spLocks/>
        </xdr:cNvSpPr>
      </xdr:nvSpPr>
      <xdr:spPr>
        <a:xfrm>
          <a:off x="2486025" y="5724525"/>
          <a:ext cx="762000" cy="5238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7</xdr:col>
      <xdr:colOff>228600</xdr:colOff>
      <xdr:row>32</xdr:row>
      <xdr:rowOff>0</xdr:rowOff>
    </xdr:to>
    <xdr:sp>
      <xdr:nvSpPr>
        <xdr:cNvPr id="54" name="Line 262"/>
        <xdr:cNvSpPr>
          <a:spLocks/>
        </xdr:cNvSpPr>
      </xdr:nvSpPr>
      <xdr:spPr>
        <a:xfrm>
          <a:off x="1019175" y="5419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55" name="Line 263"/>
        <xdr:cNvSpPr>
          <a:spLocks/>
        </xdr:cNvSpPr>
      </xdr:nvSpPr>
      <xdr:spPr>
        <a:xfrm>
          <a:off x="1009650" y="5229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39</xdr:row>
      <xdr:rowOff>19050</xdr:rowOff>
    </xdr:from>
    <xdr:to>
      <xdr:col>20</xdr:col>
      <xdr:colOff>0</xdr:colOff>
      <xdr:row>39</xdr:row>
      <xdr:rowOff>19050</xdr:rowOff>
    </xdr:to>
    <xdr:sp>
      <xdr:nvSpPr>
        <xdr:cNvPr id="56" name="Line 264"/>
        <xdr:cNvSpPr>
          <a:spLocks/>
        </xdr:cNvSpPr>
      </xdr:nvSpPr>
      <xdr:spPr>
        <a:xfrm>
          <a:off x="5857875" y="6772275"/>
          <a:ext cx="33337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37</xdr:row>
      <xdr:rowOff>171450</xdr:rowOff>
    </xdr:from>
    <xdr:to>
      <xdr:col>20</xdr:col>
      <xdr:colOff>9525</xdr:colOff>
      <xdr:row>39</xdr:row>
      <xdr:rowOff>76200</xdr:rowOff>
    </xdr:to>
    <xdr:sp>
      <xdr:nvSpPr>
        <xdr:cNvPr id="57" name="Line 266"/>
        <xdr:cNvSpPr>
          <a:spLocks/>
        </xdr:cNvSpPr>
      </xdr:nvSpPr>
      <xdr:spPr>
        <a:xfrm>
          <a:off x="6200775" y="6543675"/>
          <a:ext cx="0" cy="285750"/>
        </a:xfrm>
        <a:prstGeom prst="line">
          <a:avLst/>
        </a:prstGeom>
        <a:noFill/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39</xdr:row>
      <xdr:rowOff>66675</xdr:rowOff>
    </xdr:from>
    <xdr:to>
      <xdr:col>20</xdr:col>
      <xdr:colOff>9525</xdr:colOff>
      <xdr:row>39</xdr:row>
      <xdr:rowOff>66675</xdr:rowOff>
    </xdr:to>
    <xdr:sp>
      <xdr:nvSpPr>
        <xdr:cNvPr id="58" name="Line 267"/>
        <xdr:cNvSpPr>
          <a:spLocks/>
        </xdr:cNvSpPr>
      </xdr:nvSpPr>
      <xdr:spPr>
        <a:xfrm>
          <a:off x="5114925" y="68199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37</xdr:row>
      <xdr:rowOff>161925</xdr:rowOff>
    </xdr:from>
    <xdr:to>
      <xdr:col>20</xdr:col>
      <xdr:colOff>19050</xdr:colOff>
      <xdr:row>39</xdr:row>
      <xdr:rowOff>66675</xdr:rowOff>
    </xdr:to>
    <xdr:sp>
      <xdr:nvSpPr>
        <xdr:cNvPr id="59" name="Line 268"/>
        <xdr:cNvSpPr>
          <a:spLocks/>
        </xdr:cNvSpPr>
      </xdr:nvSpPr>
      <xdr:spPr>
        <a:xfrm>
          <a:off x="6210300" y="6534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171450</xdr:rowOff>
    </xdr:from>
    <xdr:to>
      <xdr:col>20</xdr:col>
      <xdr:colOff>9525</xdr:colOff>
      <xdr:row>37</xdr:row>
      <xdr:rowOff>171450</xdr:rowOff>
    </xdr:to>
    <xdr:sp>
      <xdr:nvSpPr>
        <xdr:cNvPr id="60" name="Line 269"/>
        <xdr:cNvSpPr>
          <a:spLocks/>
        </xdr:cNvSpPr>
      </xdr:nvSpPr>
      <xdr:spPr>
        <a:xfrm>
          <a:off x="4667250" y="65436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66675</xdr:rowOff>
    </xdr:from>
    <xdr:to>
      <xdr:col>17</xdr:col>
      <xdr:colOff>66675</xdr:colOff>
      <xdr:row>49</xdr:row>
      <xdr:rowOff>0</xdr:rowOff>
    </xdr:to>
    <xdr:sp>
      <xdr:nvSpPr>
        <xdr:cNvPr id="61" name="Line 271"/>
        <xdr:cNvSpPr>
          <a:spLocks/>
        </xdr:cNvSpPr>
      </xdr:nvSpPr>
      <xdr:spPr>
        <a:xfrm flipV="1">
          <a:off x="2124075" y="6629400"/>
          <a:ext cx="321945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48</xdr:row>
      <xdr:rowOff>180975</xdr:rowOff>
    </xdr:from>
    <xdr:to>
      <xdr:col>6</xdr:col>
      <xdr:colOff>180975</xdr:colOff>
      <xdr:row>48</xdr:row>
      <xdr:rowOff>180975</xdr:rowOff>
    </xdr:to>
    <xdr:sp>
      <xdr:nvSpPr>
        <xdr:cNvPr id="62" name="Line 272"/>
        <xdr:cNvSpPr>
          <a:spLocks/>
        </xdr:cNvSpPr>
      </xdr:nvSpPr>
      <xdr:spPr>
        <a:xfrm flipH="1">
          <a:off x="1114425" y="86487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48</xdr:row>
      <xdr:rowOff>28575</xdr:rowOff>
    </xdr:from>
    <xdr:to>
      <xdr:col>4</xdr:col>
      <xdr:colOff>9525</xdr:colOff>
      <xdr:row>48</xdr:row>
      <xdr:rowOff>28575</xdr:rowOff>
    </xdr:to>
    <xdr:sp>
      <xdr:nvSpPr>
        <xdr:cNvPr id="63" name="Line 273"/>
        <xdr:cNvSpPr>
          <a:spLocks/>
        </xdr:cNvSpPr>
      </xdr:nvSpPr>
      <xdr:spPr>
        <a:xfrm>
          <a:off x="1162050" y="8496300"/>
          <a:ext cx="16192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161925</xdr:rowOff>
    </xdr:from>
    <xdr:to>
      <xdr:col>2</xdr:col>
      <xdr:colOff>9525</xdr:colOff>
      <xdr:row>50</xdr:row>
      <xdr:rowOff>9525</xdr:rowOff>
    </xdr:to>
    <xdr:sp>
      <xdr:nvSpPr>
        <xdr:cNvPr id="64" name="Line 276"/>
        <xdr:cNvSpPr>
          <a:spLocks/>
        </xdr:cNvSpPr>
      </xdr:nvSpPr>
      <xdr:spPr>
        <a:xfrm>
          <a:off x="695325" y="5200650"/>
          <a:ext cx="0" cy="36576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28575</xdr:rowOff>
    </xdr:from>
    <xdr:to>
      <xdr:col>7</xdr:col>
      <xdr:colOff>114300</xdr:colOff>
      <xdr:row>31</xdr:row>
      <xdr:rowOff>28575</xdr:rowOff>
    </xdr:to>
    <xdr:sp>
      <xdr:nvSpPr>
        <xdr:cNvPr id="65" name="Line 277"/>
        <xdr:cNvSpPr>
          <a:spLocks/>
        </xdr:cNvSpPr>
      </xdr:nvSpPr>
      <xdr:spPr>
        <a:xfrm>
          <a:off x="1028700" y="52578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31</xdr:row>
      <xdr:rowOff>28575</xdr:rowOff>
    </xdr:from>
    <xdr:to>
      <xdr:col>14</xdr:col>
      <xdr:colOff>161925</xdr:colOff>
      <xdr:row>39</xdr:row>
      <xdr:rowOff>28575</xdr:rowOff>
    </xdr:to>
    <xdr:sp>
      <xdr:nvSpPr>
        <xdr:cNvPr id="66" name="Line 278"/>
        <xdr:cNvSpPr>
          <a:spLocks/>
        </xdr:cNvSpPr>
      </xdr:nvSpPr>
      <xdr:spPr>
        <a:xfrm>
          <a:off x="2305050" y="5257800"/>
          <a:ext cx="2219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39</xdr:row>
      <xdr:rowOff>28575</xdr:rowOff>
    </xdr:from>
    <xdr:to>
      <xdr:col>19</xdr:col>
      <xdr:colOff>247650</xdr:colOff>
      <xdr:row>39</xdr:row>
      <xdr:rowOff>28575</xdr:rowOff>
    </xdr:to>
    <xdr:sp>
      <xdr:nvSpPr>
        <xdr:cNvPr id="67" name="Line 279"/>
        <xdr:cNvSpPr>
          <a:spLocks/>
        </xdr:cNvSpPr>
      </xdr:nvSpPr>
      <xdr:spPr>
        <a:xfrm>
          <a:off x="4524375" y="67818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31</xdr:row>
      <xdr:rowOff>152400</xdr:rowOff>
    </xdr:from>
    <xdr:to>
      <xdr:col>8</xdr:col>
      <xdr:colOff>180975</xdr:colOff>
      <xdr:row>31</xdr:row>
      <xdr:rowOff>152400</xdr:rowOff>
    </xdr:to>
    <xdr:sp>
      <xdr:nvSpPr>
        <xdr:cNvPr id="68" name="Line 280"/>
        <xdr:cNvSpPr>
          <a:spLocks/>
        </xdr:cNvSpPr>
      </xdr:nvSpPr>
      <xdr:spPr>
        <a:xfrm>
          <a:off x="1076325" y="53816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161925</xdr:rowOff>
    </xdr:from>
    <xdr:to>
      <xdr:col>10</xdr:col>
      <xdr:colOff>142875</xdr:colOff>
      <xdr:row>33</xdr:row>
      <xdr:rowOff>161925</xdr:rowOff>
    </xdr:to>
    <xdr:sp>
      <xdr:nvSpPr>
        <xdr:cNvPr id="69" name="Line 281"/>
        <xdr:cNvSpPr>
          <a:spLocks/>
        </xdr:cNvSpPr>
      </xdr:nvSpPr>
      <xdr:spPr>
        <a:xfrm>
          <a:off x="2724150" y="5391150"/>
          <a:ext cx="561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39</xdr:row>
      <xdr:rowOff>38100</xdr:rowOff>
    </xdr:from>
    <xdr:to>
      <xdr:col>15</xdr:col>
      <xdr:colOff>47625</xdr:colOff>
      <xdr:row>41</xdr:row>
      <xdr:rowOff>171450</xdr:rowOff>
    </xdr:to>
    <xdr:sp>
      <xdr:nvSpPr>
        <xdr:cNvPr id="70" name="Line 282"/>
        <xdr:cNvSpPr>
          <a:spLocks/>
        </xdr:cNvSpPr>
      </xdr:nvSpPr>
      <xdr:spPr>
        <a:xfrm flipH="1">
          <a:off x="3905250" y="6791325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49</xdr:row>
      <xdr:rowOff>76200</xdr:rowOff>
    </xdr:from>
    <xdr:to>
      <xdr:col>4</xdr:col>
      <xdr:colOff>38100</xdr:colOff>
      <xdr:row>49</xdr:row>
      <xdr:rowOff>76200</xdr:rowOff>
    </xdr:to>
    <xdr:sp>
      <xdr:nvSpPr>
        <xdr:cNvPr id="71" name="Line 284"/>
        <xdr:cNvSpPr>
          <a:spLocks/>
        </xdr:cNvSpPr>
      </xdr:nvSpPr>
      <xdr:spPr>
        <a:xfrm>
          <a:off x="1143000" y="8734425"/>
          <a:ext cx="20955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49</xdr:row>
      <xdr:rowOff>152400</xdr:rowOff>
    </xdr:from>
    <xdr:to>
      <xdr:col>4</xdr:col>
      <xdr:colOff>142875</xdr:colOff>
      <xdr:row>49</xdr:row>
      <xdr:rowOff>152400</xdr:rowOff>
    </xdr:to>
    <xdr:sp>
      <xdr:nvSpPr>
        <xdr:cNvPr id="72" name="Line 285"/>
        <xdr:cNvSpPr>
          <a:spLocks/>
        </xdr:cNvSpPr>
      </xdr:nvSpPr>
      <xdr:spPr>
        <a:xfrm>
          <a:off x="1152525" y="8810625"/>
          <a:ext cx="30480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49</xdr:row>
      <xdr:rowOff>38100</xdr:rowOff>
    </xdr:from>
    <xdr:to>
      <xdr:col>6</xdr:col>
      <xdr:colOff>180975</xdr:colOff>
      <xdr:row>49</xdr:row>
      <xdr:rowOff>38100</xdr:rowOff>
    </xdr:to>
    <xdr:sp>
      <xdr:nvSpPr>
        <xdr:cNvPr id="73" name="Line 287"/>
        <xdr:cNvSpPr>
          <a:spLocks/>
        </xdr:cNvSpPr>
      </xdr:nvSpPr>
      <xdr:spPr>
        <a:xfrm>
          <a:off x="1123950" y="869632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41</xdr:row>
      <xdr:rowOff>38100</xdr:rowOff>
    </xdr:from>
    <xdr:to>
      <xdr:col>10</xdr:col>
      <xdr:colOff>295275</xdr:colOff>
      <xdr:row>41</xdr:row>
      <xdr:rowOff>152400</xdr:rowOff>
    </xdr:to>
    <xdr:sp>
      <xdr:nvSpPr>
        <xdr:cNvPr id="74" name="Line 291"/>
        <xdr:cNvSpPr>
          <a:spLocks/>
        </xdr:cNvSpPr>
      </xdr:nvSpPr>
      <xdr:spPr>
        <a:xfrm>
          <a:off x="3438525" y="7172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41</xdr:row>
      <xdr:rowOff>95250</xdr:rowOff>
    </xdr:from>
    <xdr:to>
      <xdr:col>10</xdr:col>
      <xdr:colOff>295275</xdr:colOff>
      <xdr:row>41</xdr:row>
      <xdr:rowOff>95250</xdr:rowOff>
    </xdr:to>
    <xdr:sp>
      <xdr:nvSpPr>
        <xdr:cNvPr id="75" name="Line 292"/>
        <xdr:cNvSpPr>
          <a:spLocks/>
        </xdr:cNvSpPr>
      </xdr:nvSpPr>
      <xdr:spPr>
        <a:xfrm>
          <a:off x="3324225" y="7229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41</xdr:row>
      <xdr:rowOff>104775</xdr:rowOff>
    </xdr:from>
    <xdr:to>
      <xdr:col>12</xdr:col>
      <xdr:colOff>104775</xdr:colOff>
      <xdr:row>41</xdr:row>
      <xdr:rowOff>104775</xdr:rowOff>
    </xdr:to>
    <xdr:sp>
      <xdr:nvSpPr>
        <xdr:cNvPr id="76" name="Line 293"/>
        <xdr:cNvSpPr>
          <a:spLocks/>
        </xdr:cNvSpPr>
      </xdr:nvSpPr>
      <xdr:spPr>
        <a:xfrm flipH="1">
          <a:off x="3762375" y="7239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40</xdr:row>
      <xdr:rowOff>180975</xdr:rowOff>
    </xdr:from>
    <xdr:to>
      <xdr:col>12</xdr:col>
      <xdr:colOff>152400</xdr:colOff>
      <xdr:row>41</xdr:row>
      <xdr:rowOff>85725</xdr:rowOff>
    </xdr:to>
    <xdr:sp>
      <xdr:nvSpPr>
        <xdr:cNvPr id="77" name="Line 294"/>
        <xdr:cNvSpPr>
          <a:spLocks/>
        </xdr:cNvSpPr>
      </xdr:nvSpPr>
      <xdr:spPr>
        <a:xfrm flipV="1">
          <a:off x="3905250" y="7124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40</xdr:row>
      <xdr:rowOff>9525</xdr:rowOff>
    </xdr:from>
    <xdr:to>
      <xdr:col>12</xdr:col>
      <xdr:colOff>276225</xdr:colOff>
      <xdr:row>40</xdr:row>
      <xdr:rowOff>9525</xdr:rowOff>
    </xdr:to>
    <xdr:sp>
      <xdr:nvSpPr>
        <xdr:cNvPr id="78" name="Line 295"/>
        <xdr:cNvSpPr>
          <a:spLocks/>
        </xdr:cNvSpPr>
      </xdr:nvSpPr>
      <xdr:spPr>
        <a:xfrm>
          <a:off x="3800475" y="6953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39</xdr:row>
      <xdr:rowOff>95250</xdr:rowOff>
    </xdr:from>
    <xdr:to>
      <xdr:col>12</xdr:col>
      <xdr:colOff>142875</xdr:colOff>
      <xdr:row>40</xdr:row>
      <xdr:rowOff>28575</xdr:rowOff>
    </xdr:to>
    <xdr:sp>
      <xdr:nvSpPr>
        <xdr:cNvPr id="79" name="Line 296"/>
        <xdr:cNvSpPr>
          <a:spLocks/>
        </xdr:cNvSpPr>
      </xdr:nvSpPr>
      <xdr:spPr>
        <a:xfrm>
          <a:off x="3895725" y="68484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37</xdr:row>
      <xdr:rowOff>76200</xdr:rowOff>
    </xdr:from>
    <xdr:to>
      <xdr:col>19</xdr:col>
      <xdr:colOff>9525</xdr:colOff>
      <xdr:row>37</xdr:row>
      <xdr:rowOff>76200</xdr:rowOff>
    </xdr:to>
    <xdr:sp>
      <xdr:nvSpPr>
        <xdr:cNvPr id="80" name="Line 297"/>
        <xdr:cNvSpPr>
          <a:spLocks/>
        </xdr:cNvSpPr>
      </xdr:nvSpPr>
      <xdr:spPr>
        <a:xfrm>
          <a:off x="5457825" y="64484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37</xdr:row>
      <xdr:rowOff>95250</xdr:rowOff>
    </xdr:from>
    <xdr:to>
      <xdr:col>16</xdr:col>
      <xdr:colOff>142875</xdr:colOff>
      <xdr:row>37</xdr:row>
      <xdr:rowOff>95250</xdr:rowOff>
    </xdr:to>
    <xdr:sp>
      <xdr:nvSpPr>
        <xdr:cNvPr id="81" name="Line 298"/>
        <xdr:cNvSpPr>
          <a:spLocks/>
        </xdr:cNvSpPr>
      </xdr:nvSpPr>
      <xdr:spPr>
        <a:xfrm flipH="1">
          <a:off x="4657725" y="646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47</xdr:row>
      <xdr:rowOff>104775</xdr:rowOff>
    </xdr:from>
    <xdr:to>
      <xdr:col>6</xdr:col>
      <xdr:colOff>9525</xdr:colOff>
      <xdr:row>47</xdr:row>
      <xdr:rowOff>104775</xdr:rowOff>
    </xdr:to>
    <xdr:sp>
      <xdr:nvSpPr>
        <xdr:cNvPr id="82" name="Line 299"/>
        <xdr:cNvSpPr>
          <a:spLocks/>
        </xdr:cNvSpPr>
      </xdr:nvSpPr>
      <xdr:spPr>
        <a:xfrm>
          <a:off x="1800225" y="8382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47</xdr:row>
      <xdr:rowOff>85725</xdr:rowOff>
    </xdr:from>
    <xdr:to>
      <xdr:col>4</xdr:col>
      <xdr:colOff>114300</xdr:colOff>
      <xdr:row>47</xdr:row>
      <xdr:rowOff>85725</xdr:rowOff>
    </xdr:to>
    <xdr:sp>
      <xdr:nvSpPr>
        <xdr:cNvPr id="83" name="Line 301"/>
        <xdr:cNvSpPr>
          <a:spLocks/>
        </xdr:cNvSpPr>
      </xdr:nvSpPr>
      <xdr:spPr>
        <a:xfrm flipH="1">
          <a:off x="1143000" y="836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84" name="Line 302"/>
        <xdr:cNvSpPr>
          <a:spLocks/>
        </xdr:cNvSpPr>
      </xdr:nvSpPr>
      <xdr:spPr>
        <a:xfrm flipH="1">
          <a:off x="1162050" y="8467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49</xdr:row>
      <xdr:rowOff>28575</xdr:rowOff>
    </xdr:from>
    <xdr:to>
      <xdr:col>6</xdr:col>
      <xdr:colOff>276225</xdr:colOff>
      <xdr:row>49</xdr:row>
      <xdr:rowOff>28575</xdr:rowOff>
    </xdr:to>
    <xdr:sp>
      <xdr:nvSpPr>
        <xdr:cNvPr id="85" name="Line 303"/>
        <xdr:cNvSpPr>
          <a:spLocks/>
        </xdr:cNvSpPr>
      </xdr:nvSpPr>
      <xdr:spPr>
        <a:xfrm>
          <a:off x="1133475" y="8686800"/>
          <a:ext cx="1066800" cy="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49</xdr:row>
      <xdr:rowOff>38100</xdr:rowOff>
    </xdr:from>
    <xdr:to>
      <xdr:col>6</xdr:col>
      <xdr:colOff>266700</xdr:colOff>
      <xdr:row>49</xdr:row>
      <xdr:rowOff>38100</xdr:rowOff>
    </xdr:to>
    <xdr:sp>
      <xdr:nvSpPr>
        <xdr:cNvPr id="86" name="Line 304"/>
        <xdr:cNvSpPr>
          <a:spLocks/>
        </xdr:cNvSpPr>
      </xdr:nvSpPr>
      <xdr:spPr>
        <a:xfrm>
          <a:off x="1133475" y="86963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45</xdr:row>
      <xdr:rowOff>66675</xdr:rowOff>
    </xdr:from>
    <xdr:to>
      <xdr:col>10</xdr:col>
      <xdr:colOff>0</xdr:colOff>
      <xdr:row>45</xdr:row>
      <xdr:rowOff>104775</xdr:rowOff>
    </xdr:to>
    <xdr:sp>
      <xdr:nvSpPr>
        <xdr:cNvPr id="87" name="Oval 305"/>
        <xdr:cNvSpPr>
          <a:spLocks/>
        </xdr:cNvSpPr>
      </xdr:nvSpPr>
      <xdr:spPr>
        <a:xfrm>
          <a:off x="3114675" y="79629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44</xdr:row>
      <xdr:rowOff>85725</xdr:rowOff>
    </xdr:from>
    <xdr:to>
      <xdr:col>10</xdr:col>
      <xdr:colOff>285750</xdr:colOff>
      <xdr:row>44</xdr:row>
      <xdr:rowOff>123825</xdr:rowOff>
    </xdr:to>
    <xdr:sp>
      <xdr:nvSpPr>
        <xdr:cNvPr id="88" name="Oval 306"/>
        <xdr:cNvSpPr>
          <a:spLocks/>
        </xdr:cNvSpPr>
      </xdr:nvSpPr>
      <xdr:spPr>
        <a:xfrm>
          <a:off x="3400425" y="77914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43</xdr:row>
      <xdr:rowOff>95250</xdr:rowOff>
    </xdr:from>
    <xdr:to>
      <xdr:col>11</xdr:col>
      <xdr:colOff>257175</xdr:colOff>
      <xdr:row>43</xdr:row>
      <xdr:rowOff>133350</xdr:rowOff>
    </xdr:to>
    <xdr:sp>
      <xdr:nvSpPr>
        <xdr:cNvPr id="89" name="Oval 307"/>
        <xdr:cNvSpPr>
          <a:spLocks/>
        </xdr:cNvSpPr>
      </xdr:nvSpPr>
      <xdr:spPr>
        <a:xfrm>
          <a:off x="3676650" y="76104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42</xdr:row>
      <xdr:rowOff>104775</xdr:rowOff>
    </xdr:from>
    <xdr:to>
      <xdr:col>12</xdr:col>
      <xdr:colOff>238125</xdr:colOff>
      <xdr:row>42</xdr:row>
      <xdr:rowOff>142875</xdr:rowOff>
    </xdr:to>
    <xdr:sp>
      <xdr:nvSpPr>
        <xdr:cNvPr id="90" name="Oval 308"/>
        <xdr:cNvSpPr>
          <a:spLocks/>
        </xdr:cNvSpPr>
      </xdr:nvSpPr>
      <xdr:spPr>
        <a:xfrm>
          <a:off x="3962400" y="74295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40</xdr:row>
      <xdr:rowOff>123825</xdr:rowOff>
    </xdr:from>
    <xdr:to>
      <xdr:col>14</xdr:col>
      <xdr:colOff>180975</xdr:colOff>
      <xdr:row>40</xdr:row>
      <xdr:rowOff>161925</xdr:rowOff>
    </xdr:to>
    <xdr:sp>
      <xdr:nvSpPr>
        <xdr:cNvPr id="91" name="Oval 309"/>
        <xdr:cNvSpPr>
          <a:spLocks/>
        </xdr:cNvSpPr>
      </xdr:nvSpPr>
      <xdr:spPr>
        <a:xfrm>
          <a:off x="4514850" y="70675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39</xdr:row>
      <xdr:rowOff>161925</xdr:rowOff>
    </xdr:from>
    <xdr:to>
      <xdr:col>15</xdr:col>
      <xdr:colOff>161925</xdr:colOff>
      <xdr:row>40</xdr:row>
      <xdr:rowOff>9525</xdr:rowOff>
    </xdr:to>
    <xdr:sp>
      <xdr:nvSpPr>
        <xdr:cNvPr id="92" name="Oval 310"/>
        <xdr:cNvSpPr>
          <a:spLocks/>
        </xdr:cNvSpPr>
      </xdr:nvSpPr>
      <xdr:spPr>
        <a:xfrm>
          <a:off x="4800600" y="69151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38</xdr:row>
      <xdr:rowOff>171450</xdr:rowOff>
    </xdr:from>
    <xdr:to>
      <xdr:col>17</xdr:col>
      <xdr:colOff>47625</xdr:colOff>
      <xdr:row>39</xdr:row>
      <xdr:rowOff>19050</xdr:rowOff>
    </xdr:to>
    <xdr:sp>
      <xdr:nvSpPr>
        <xdr:cNvPr id="93" name="Oval 311"/>
        <xdr:cNvSpPr>
          <a:spLocks/>
        </xdr:cNvSpPr>
      </xdr:nvSpPr>
      <xdr:spPr>
        <a:xfrm>
          <a:off x="5295900" y="6734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38</xdr:row>
      <xdr:rowOff>171450</xdr:rowOff>
    </xdr:from>
    <xdr:to>
      <xdr:col>18</xdr:col>
      <xdr:colOff>161925</xdr:colOff>
      <xdr:row>39</xdr:row>
      <xdr:rowOff>19050</xdr:rowOff>
    </xdr:to>
    <xdr:sp>
      <xdr:nvSpPr>
        <xdr:cNvPr id="94" name="Oval 312"/>
        <xdr:cNvSpPr>
          <a:spLocks/>
        </xdr:cNvSpPr>
      </xdr:nvSpPr>
      <xdr:spPr>
        <a:xfrm>
          <a:off x="5715000" y="6734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38</xdr:row>
      <xdr:rowOff>57150</xdr:rowOff>
    </xdr:from>
    <xdr:to>
      <xdr:col>17</xdr:col>
      <xdr:colOff>180975</xdr:colOff>
      <xdr:row>38</xdr:row>
      <xdr:rowOff>95250</xdr:rowOff>
    </xdr:to>
    <xdr:sp>
      <xdr:nvSpPr>
        <xdr:cNvPr id="95" name="Oval 313"/>
        <xdr:cNvSpPr>
          <a:spLocks/>
        </xdr:cNvSpPr>
      </xdr:nvSpPr>
      <xdr:spPr>
        <a:xfrm>
          <a:off x="5429250" y="66198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38</xdr:row>
      <xdr:rowOff>171450</xdr:rowOff>
    </xdr:from>
    <xdr:to>
      <xdr:col>19</xdr:col>
      <xdr:colOff>266700</xdr:colOff>
      <xdr:row>39</xdr:row>
      <xdr:rowOff>19050</xdr:rowOff>
    </xdr:to>
    <xdr:sp>
      <xdr:nvSpPr>
        <xdr:cNvPr id="96" name="Oval 314"/>
        <xdr:cNvSpPr>
          <a:spLocks/>
        </xdr:cNvSpPr>
      </xdr:nvSpPr>
      <xdr:spPr>
        <a:xfrm>
          <a:off x="6124575" y="6734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38</xdr:row>
      <xdr:rowOff>57150</xdr:rowOff>
    </xdr:from>
    <xdr:to>
      <xdr:col>19</xdr:col>
      <xdr:colOff>257175</xdr:colOff>
      <xdr:row>38</xdr:row>
      <xdr:rowOff>95250</xdr:rowOff>
    </xdr:to>
    <xdr:sp>
      <xdr:nvSpPr>
        <xdr:cNvPr id="97" name="Oval 315"/>
        <xdr:cNvSpPr>
          <a:spLocks/>
        </xdr:cNvSpPr>
      </xdr:nvSpPr>
      <xdr:spPr>
        <a:xfrm>
          <a:off x="6115050" y="66198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66675</xdr:rowOff>
    </xdr:from>
    <xdr:to>
      <xdr:col>18</xdr:col>
      <xdr:colOff>228600</xdr:colOff>
      <xdr:row>38</xdr:row>
      <xdr:rowOff>104775</xdr:rowOff>
    </xdr:to>
    <xdr:sp>
      <xdr:nvSpPr>
        <xdr:cNvPr id="98" name="Oval 316"/>
        <xdr:cNvSpPr>
          <a:spLocks/>
        </xdr:cNvSpPr>
      </xdr:nvSpPr>
      <xdr:spPr>
        <a:xfrm>
          <a:off x="5781675" y="66294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38</xdr:row>
      <xdr:rowOff>180975</xdr:rowOff>
    </xdr:from>
    <xdr:to>
      <xdr:col>16</xdr:col>
      <xdr:colOff>104775</xdr:colOff>
      <xdr:row>39</xdr:row>
      <xdr:rowOff>28575</xdr:rowOff>
    </xdr:to>
    <xdr:sp>
      <xdr:nvSpPr>
        <xdr:cNvPr id="99" name="Oval 317"/>
        <xdr:cNvSpPr>
          <a:spLocks/>
        </xdr:cNvSpPr>
      </xdr:nvSpPr>
      <xdr:spPr>
        <a:xfrm>
          <a:off x="5048250" y="67437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66675</xdr:rowOff>
    </xdr:from>
    <xdr:to>
      <xdr:col>16</xdr:col>
      <xdr:colOff>295275</xdr:colOff>
      <xdr:row>38</xdr:row>
      <xdr:rowOff>104775</xdr:rowOff>
    </xdr:to>
    <xdr:sp>
      <xdr:nvSpPr>
        <xdr:cNvPr id="100" name="Oval 319"/>
        <xdr:cNvSpPr>
          <a:spLocks/>
        </xdr:cNvSpPr>
      </xdr:nvSpPr>
      <xdr:spPr>
        <a:xfrm>
          <a:off x="5238750" y="66294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85725</xdr:rowOff>
    </xdr:from>
    <xdr:to>
      <xdr:col>3</xdr:col>
      <xdr:colOff>142875</xdr:colOff>
      <xdr:row>31</xdr:row>
      <xdr:rowOff>123825</xdr:rowOff>
    </xdr:to>
    <xdr:sp>
      <xdr:nvSpPr>
        <xdr:cNvPr id="101" name="Oval 320"/>
        <xdr:cNvSpPr>
          <a:spLocks/>
        </xdr:cNvSpPr>
      </xdr:nvSpPr>
      <xdr:spPr>
        <a:xfrm>
          <a:off x="1123950" y="53149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95250</xdr:rowOff>
    </xdr:from>
    <xdr:to>
      <xdr:col>4</xdr:col>
      <xdr:colOff>209550</xdr:colOff>
      <xdr:row>31</xdr:row>
      <xdr:rowOff>133350</xdr:rowOff>
    </xdr:to>
    <xdr:sp>
      <xdr:nvSpPr>
        <xdr:cNvPr id="102" name="Oval 322"/>
        <xdr:cNvSpPr>
          <a:spLocks/>
        </xdr:cNvSpPr>
      </xdr:nvSpPr>
      <xdr:spPr>
        <a:xfrm>
          <a:off x="1495425" y="53244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31</xdr:row>
      <xdr:rowOff>57150</xdr:rowOff>
    </xdr:from>
    <xdr:to>
      <xdr:col>8</xdr:col>
      <xdr:colOff>0</xdr:colOff>
      <xdr:row>31</xdr:row>
      <xdr:rowOff>95250</xdr:rowOff>
    </xdr:to>
    <xdr:sp>
      <xdr:nvSpPr>
        <xdr:cNvPr id="103" name="Oval 323"/>
        <xdr:cNvSpPr>
          <a:spLocks/>
        </xdr:cNvSpPr>
      </xdr:nvSpPr>
      <xdr:spPr>
        <a:xfrm>
          <a:off x="2505075" y="52863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32</xdr:row>
      <xdr:rowOff>47625</xdr:rowOff>
    </xdr:from>
    <xdr:to>
      <xdr:col>8</xdr:col>
      <xdr:colOff>190500</xdr:colOff>
      <xdr:row>32</xdr:row>
      <xdr:rowOff>85725</xdr:rowOff>
    </xdr:to>
    <xdr:sp>
      <xdr:nvSpPr>
        <xdr:cNvPr id="104" name="Oval 324"/>
        <xdr:cNvSpPr>
          <a:spLocks/>
        </xdr:cNvSpPr>
      </xdr:nvSpPr>
      <xdr:spPr>
        <a:xfrm>
          <a:off x="2695575" y="54673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33</xdr:row>
      <xdr:rowOff>38100</xdr:rowOff>
    </xdr:from>
    <xdr:to>
      <xdr:col>9</xdr:col>
      <xdr:colOff>152400</xdr:colOff>
      <xdr:row>33</xdr:row>
      <xdr:rowOff>76200</xdr:rowOff>
    </xdr:to>
    <xdr:sp>
      <xdr:nvSpPr>
        <xdr:cNvPr id="105" name="Oval 325"/>
        <xdr:cNvSpPr>
          <a:spLocks/>
        </xdr:cNvSpPr>
      </xdr:nvSpPr>
      <xdr:spPr>
        <a:xfrm>
          <a:off x="2962275" y="56483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57150</xdr:rowOff>
    </xdr:from>
    <xdr:to>
      <xdr:col>10</xdr:col>
      <xdr:colOff>123825</xdr:colOff>
      <xdr:row>34</xdr:row>
      <xdr:rowOff>95250</xdr:rowOff>
    </xdr:to>
    <xdr:sp>
      <xdr:nvSpPr>
        <xdr:cNvPr id="106" name="Oval 326"/>
        <xdr:cNvSpPr>
          <a:spLocks/>
        </xdr:cNvSpPr>
      </xdr:nvSpPr>
      <xdr:spPr>
        <a:xfrm>
          <a:off x="3238500" y="58578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38</xdr:row>
      <xdr:rowOff>133350</xdr:rowOff>
    </xdr:from>
    <xdr:to>
      <xdr:col>14</xdr:col>
      <xdr:colOff>114300</xdr:colOff>
      <xdr:row>38</xdr:row>
      <xdr:rowOff>171450</xdr:rowOff>
    </xdr:to>
    <xdr:sp>
      <xdr:nvSpPr>
        <xdr:cNvPr id="107" name="Oval 327"/>
        <xdr:cNvSpPr>
          <a:spLocks/>
        </xdr:cNvSpPr>
      </xdr:nvSpPr>
      <xdr:spPr>
        <a:xfrm>
          <a:off x="4448175" y="66960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37</xdr:row>
      <xdr:rowOff>85725</xdr:rowOff>
    </xdr:from>
    <xdr:to>
      <xdr:col>13</xdr:col>
      <xdr:colOff>85725</xdr:colOff>
      <xdr:row>37</xdr:row>
      <xdr:rowOff>123825</xdr:rowOff>
    </xdr:to>
    <xdr:sp>
      <xdr:nvSpPr>
        <xdr:cNvPr id="108" name="Oval 328"/>
        <xdr:cNvSpPr>
          <a:spLocks/>
        </xdr:cNvSpPr>
      </xdr:nvSpPr>
      <xdr:spPr>
        <a:xfrm>
          <a:off x="4114800" y="64579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36</xdr:row>
      <xdr:rowOff>28575</xdr:rowOff>
    </xdr:from>
    <xdr:to>
      <xdr:col>12</xdr:col>
      <xdr:colOff>57150</xdr:colOff>
      <xdr:row>36</xdr:row>
      <xdr:rowOff>66675</xdr:rowOff>
    </xdr:to>
    <xdr:sp>
      <xdr:nvSpPr>
        <xdr:cNvPr id="109" name="Oval 329"/>
        <xdr:cNvSpPr>
          <a:spLocks/>
        </xdr:cNvSpPr>
      </xdr:nvSpPr>
      <xdr:spPr>
        <a:xfrm>
          <a:off x="3781425" y="62103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47625</xdr:rowOff>
    </xdr:from>
    <xdr:to>
      <xdr:col>11</xdr:col>
      <xdr:colOff>85725</xdr:colOff>
      <xdr:row>35</xdr:row>
      <xdr:rowOff>85725</xdr:rowOff>
    </xdr:to>
    <xdr:sp>
      <xdr:nvSpPr>
        <xdr:cNvPr id="110" name="Oval 330"/>
        <xdr:cNvSpPr>
          <a:spLocks/>
        </xdr:cNvSpPr>
      </xdr:nvSpPr>
      <xdr:spPr>
        <a:xfrm>
          <a:off x="3505200" y="60388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47</xdr:row>
      <xdr:rowOff>161925</xdr:rowOff>
    </xdr:from>
    <xdr:to>
      <xdr:col>7</xdr:col>
      <xdr:colOff>133350</xdr:colOff>
      <xdr:row>48</xdr:row>
      <xdr:rowOff>9525</xdr:rowOff>
    </xdr:to>
    <xdr:sp>
      <xdr:nvSpPr>
        <xdr:cNvPr id="111" name="Oval 331"/>
        <xdr:cNvSpPr>
          <a:spLocks/>
        </xdr:cNvSpPr>
      </xdr:nvSpPr>
      <xdr:spPr>
        <a:xfrm>
          <a:off x="2333625" y="84391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47625</xdr:rowOff>
    </xdr:from>
    <xdr:to>
      <xdr:col>9</xdr:col>
      <xdr:colOff>28575</xdr:colOff>
      <xdr:row>46</xdr:row>
      <xdr:rowOff>85725</xdr:rowOff>
    </xdr:to>
    <xdr:sp>
      <xdr:nvSpPr>
        <xdr:cNvPr id="112" name="Oval 332"/>
        <xdr:cNvSpPr>
          <a:spLocks/>
        </xdr:cNvSpPr>
      </xdr:nvSpPr>
      <xdr:spPr>
        <a:xfrm>
          <a:off x="2838450" y="81343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41</xdr:row>
      <xdr:rowOff>114300</xdr:rowOff>
    </xdr:from>
    <xdr:to>
      <xdr:col>13</xdr:col>
      <xdr:colOff>219075</xdr:colOff>
      <xdr:row>41</xdr:row>
      <xdr:rowOff>152400</xdr:rowOff>
    </xdr:to>
    <xdr:sp>
      <xdr:nvSpPr>
        <xdr:cNvPr id="113" name="Oval 333"/>
        <xdr:cNvSpPr>
          <a:spLocks/>
        </xdr:cNvSpPr>
      </xdr:nvSpPr>
      <xdr:spPr>
        <a:xfrm>
          <a:off x="4248150" y="72485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33</xdr:row>
      <xdr:rowOff>161925</xdr:rowOff>
    </xdr:from>
    <xdr:to>
      <xdr:col>10</xdr:col>
      <xdr:colOff>152400</xdr:colOff>
      <xdr:row>34</xdr:row>
      <xdr:rowOff>19050</xdr:rowOff>
    </xdr:to>
    <xdr:sp>
      <xdr:nvSpPr>
        <xdr:cNvPr id="114" name="Line 340"/>
        <xdr:cNvSpPr>
          <a:spLocks/>
        </xdr:cNvSpPr>
      </xdr:nvSpPr>
      <xdr:spPr>
        <a:xfrm flipH="1">
          <a:off x="3267075" y="5772150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19050</xdr:rowOff>
    </xdr:from>
    <xdr:to>
      <xdr:col>3</xdr:col>
      <xdr:colOff>47625</xdr:colOff>
      <xdr:row>31</xdr:row>
      <xdr:rowOff>95250</xdr:rowOff>
    </xdr:to>
    <xdr:sp>
      <xdr:nvSpPr>
        <xdr:cNvPr id="115" name="Line 341"/>
        <xdr:cNvSpPr>
          <a:spLocks/>
        </xdr:cNvSpPr>
      </xdr:nvSpPr>
      <xdr:spPr>
        <a:xfrm>
          <a:off x="1057275" y="52482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104775</xdr:rowOff>
    </xdr:from>
    <xdr:to>
      <xdr:col>3</xdr:col>
      <xdr:colOff>85725</xdr:colOff>
      <xdr:row>31</xdr:row>
      <xdr:rowOff>152400</xdr:rowOff>
    </xdr:to>
    <xdr:sp>
      <xdr:nvSpPr>
        <xdr:cNvPr id="116" name="Line 342"/>
        <xdr:cNvSpPr>
          <a:spLocks/>
        </xdr:cNvSpPr>
      </xdr:nvSpPr>
      <xdr:spPr>
        <a:xfrm flipH="1">
          <a:off x="1085850" y="5334000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29</xdr:row>
      <xdr:rowOff>133350</xdr:rowOff>
    </xdr:from>
    <xdr:to>
      <xdr:col>4</xdr:col>
      <xdr:colOff>38100</xdr:colOff>
      <xdr:row>30</xdr:row>
      <xdr:rowOff>180975</xdr:rowOff>
    </xdr:to>
    <xdr:sp>
      <xdr:nvSpPr>
        <xdr:cNvPr id="117" name="Rectangle 343"/>
        <xdr:cNvSpPr>
          <a:spLocks/>
        </xdr:cNvSpPr>
      </xdr:nvSpPr>
      <xdr:spPr>
        <a:xfrm>
          <a:off x="1171575" y="4981575"/>
          <a:ext cx="180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66675</xdr:rowOff>
    </xdr:from>
    <xdr:to>
      <xdr:col>2</xdr:col>
      <xdr:colOff>9525</xdr:colOff>
      <xdr:row>32</xdr:row>
      <xdr:rowOff>38100</xdr:rowOff>
    </xdr:to>
    <xdr:sp>
      <xdr:nvSpPr>
        <xdr:cNvPr id="118" name="Rectangle 344"/>
        <xdr:cNvSpPr>
          <a:spLocks/>
        </xdr:cNvSpPr>
      </xdr:nvSpPr>
      <xdr:spPr>
        <a:xfrm>
          <a:off x="619125" y="5105400"/>
          <a:ext cx="76200" cy="3524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35</xdr:row>
      <xdr:rowOff>0</xdr:rowOff>
    </xdr:from>
    <xdr:to>
      <xdr:col>12</xdr:col>
      <xdr:colOff>180975</xdr:colOff>
      <xdr:row>35</xdr:row>
      <xdr:rowOff>85725</xdr:rowOff>
    </xdr:to>
    <xdr:sp>
      <xdr:nvSpPr>
        <xdr:cNvPr id="119" name="Line 345"/>
        <xdr:cNvSpPr>
          <a:spLocks/>
        </xdr:cNvSpPr>
      </xdr:nvSpPr>
      <xdr:spPr>
        <a:xfrm flipH="1" flipV="1">
          <a:off x="3924300" y="59912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33</xdr:row>
      <xdr:rowOff>57150</xdr:rowOff>
    </xdr:from>
    <xdr:to>
      <xdr:col>12</xdr:col>
      <xdr:colOff>161925</xdr:colOff>
      <xdr:row>33</xdr:row>
      <xdr:rowOff>171450</xdr:rowOff>
    </xdr:to>
    <xdr:sp>
      <xdr:nvSpPr>
        <xdr:cNvPr id="120" name="Line 346"/>
        <xdr:cNvSpPr>
          <a:spLocks/>
        </xdr:cNvSpPr>
      </xdr:nvSpPr>
      <xdr:spPr>
        <a:xfrm>
          <a:off x="3914775" y="5667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34</xdr:row>
      <xdr:rowOff>9525</xdr:rowOff>
    </xdr:from>
    <xdr:to>
      <xdr:col>12</xdr:col>
      <xdr:colOff>228600</xdr:colOff>
      <xdr:row>34</xdr:row>
      <xdr:rowOff>9525</xdr:rowOff>
    </xdr:to>
    <xdr:sp>
      <xdr:nvSpPr>
        <xdr:cNvPr id="121" name="Line 347"/>
        <xdr:cNvSpPr>
          <a:spLocks/>
        </xdr:cNvSpPr>
      </xdr:nvSpPr>
      <xdr:spPr>
        <a:xfrm>
          <a:off x="3838575" y="5810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35</xdr:row>
      <xdr:rowOff>28575</xdr:rowOff>
    </xdr:from>
    <xdr:to>
      <xdr:col>13</xdr:col>
      <xdr:colOff>295275</xdr:colOff>
      <xdr:row>35</xdr:row>
      <xdr:rowOff>152400</xdr:rowOff>
    </xdr:to>
    <xdr:sp>
      <xdr:nvSpPr>
        <xdr:cNvPr id="122" name="Line 349"/>
        <xdr:cNvSpPr>
          <a:spLocks/>
        </xdr:cNvSpPr>
      </xdr:nvSpPr>
      <xdr:spPr>
        <a:xfrm>
          <a:off x="4352925" y="60198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35</xdr:row>
      <xdr:rowOff>95250</xdr:rowOff>
    </xdr:from>
    <xdr:to>
      <xdr:col>14</xdr:col>
      <xdr:colOff>95250</xdr:colOff>
      <xdr:row>35</xdr:row>
      <xdr:rowOff>95250</xdr:rowOff>
    </xdr:to>
    <xdr:sp>
      <xdr:nvSpPr>
        <xdr:cNvPr id="123" name="Line 350"/>
        <xdr:cNvSpPr>
          <a:spLocks/>
        </xdr:cNvSpPr>
      </xdr:nvSpPr>
      <xdr:spPr>
        <a:xfrm flipH="1">
          <a:off x="4352925" y="6086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35</xdr:row>
      <xdr:rowOff>114300</xdr:rowOff>
    </xdr:from>
    <xdr:to>
      <xdr:col>13</xdr:col>
      <xdr:colOff>9525</xdr:colOff>
      <xdr:row>35</xdr:row>
      <xdr:rowOff>114300</xdr:rowOff>
    </xdr:to>
    <xdr:sp>
      <xdr:nvSpPr>
        <xdr:cNvPr id="124" name="Line 351"/>
        <xdr:cNvSpPr>
          <a:spLocks/>
        </xdr:cNvSpPr>
      </xdr:nvSpPr>
      <xdr:spPr>
        <a:xfrm>
          <a:off x="3924300" y="6105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39</xdr:row>
      <xdr:rowOff>9525</xdr:rowOff>
    </xdr:from>
    <xdr:to>
      <xdr:col>11</xdr:col>
      <xdr:colOff>95250</xdr:colOff>
      <xdr:row>44</xdr:row>
      <xdr:rowOff>47625</xdr:rowOff>
    </xdr:to>
    <xdr:sp>
      <xdr:nvSpPr>
        <xdr:cNvPr id="125" name="Line 352"/>
        <xdr:cNvSpPr>
          <a:spLocks/>
        </xdr:cNvSpPr>
      </xdr:nvSpPr>
      <xdr:spPr>
        <a:xfrm>
          <a:off x="3209925" y="6762750"/>
          <a:ext cx="333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39</xdr:row>
      <xdr:rowOff>0</xdr:rowOff>
    </xdr:from>
    <xdr:to>
      <xdr:col>10</xdr:col>
      <xdr:colOff>57150</xdr:colOff>
      <xdr:row>39</xdr:row>
      <xdr:rowOff>0</xdr:rowOff>
    </xdr:to>
    <xdr:sp>
      <xdr:nvSpPr>
        <xdr:cNvPr id="126" name="Line 353"/>
        <xdr:cNvSpPr>
          <a:spLocks/>
        </xdr:cNvSpPr>
      </xdr:nvSpPr>
      <xdr:spPr>
        <a:xfrm>
          <a:off x="2085975" y="67532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47625</xdr:rowOff>
    </xdr:from>
    <xdr:to>
      <xdr:col>19</xdr:col>
      <xdr:colOff>123825</xdr:colOff>
      <xdr:row>38</xdr:row>
      <xdr:rowOff>47625</xdr:rowOff>
    </xdr:to>
    <xdr:sp>
      <xdr:nvSpPr>
        <xdr:cNvPr id="127" name="Line 354"/>
        <xdr:cNvSpPr>
          <a:spLocks/>
        </xdr:cNvSpPr>
      </xdr:nvSpPr>
      <xdr:spPr>
        <a:xfrm flipH="1">
          <a:off x="4362450" y="66103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39</xdr:row>
      <xdr:rowOff>28575</xdr:rowOff>
    </xdr:from>
    <xdr:to>
      <xdr:col>19</xdr:col>
      <xdr:colOff>19050</xdr:colOff>
      <xdr:row>39</xdr:row>
      <xdr:rowOff>66675</xdr:rowOff>
    </xdr:to>
    <xdr:sp>
      <xdr:nvSpPr>
        <xdr:cNvPr id="128" name="Oval 355"/>
        <xdr:cNvSpPr>
          <a:spLocks/>
        </xdr:cNvSpPr>
      </xdr:nvSpPr>
      <xdr:spPr>
        <a:xfrm>
          <a:off x="5876925" y="67818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38</xdr:row>
      <xdr:rowOff>38100</xdr:rowOff>
    </xdr:from>
    <xdr:to>
      <xdr:col>14</xdr:col>
      <xdr:colOff>133350</xdr:colOff>
      <xdr:row>38</xdr:row>
      <xdr:rowOff>76200</xdr:rowOff>
    </xdr:to>
    <xdr:sp>
      <xdr:nvSpPr>
        <xdr:cNvPr id="129" name="Oval 356"/>
        <xdr:cNvSpPr>
          <a:spLocks/>
        </xdr:cNvSpPr>
      </xdr:nvSpPr>
      <xdr:spPr>
        <a:xfrm>
          <a:off x="4467225" y="66008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38</xdr:row>
      <xdr:rowOff>66675</xdr:rowOff>
    </xdr:from>
    <xdr:to>
      <xdr:col>15</xdr:col>
      <xdr:colOff>266700</xdr:colOff>
      <xdr:row>38</xdr:row>
      <xdr:rowOff>104775</xdr:rowOff>
    </xdr:to>
    <xdr:sp>
      <xdr:nvSpPr>
        <xdr:cNvPr id="130" name="Oval 357"/>
        <xdr:cNvSpPr>
          <a:spLocks/>
        </xdr:cNvSpPr>
      </xdr:nvSpPr>
      <xdr:spPr>
        <a:xfrm>
          <a:off x="4905375" y="66294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39</xdr:row>
      <xdr:rowOff>85725</xdr:rowOff>
    </xdr:from>
    <xdr:to>
      <xdr:col>18</xdr:col>
      <xdr:colOff>133350</xdr:colOff>
      <xdr:row>44</xdr:row>
      <xdr:rowOff>9525</xdr:rowOff>
    </xdr:to>
    <xdr:sp>
      <xdr:nvSpPr>
        <xdr:cNvPr id="131" name="Line 358"/>
        <xdr:cNvSpPr>
          <a:spLocks/>
        </xdr:cNvSpPr>
      </xdr:nvSpPr>
      <xdr:spPr>
        <a:xfrm flipV="1">
          <a:off x="5715000" y="6838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45</xdr:row>
      <xdr:rowOff>19050</xdr:rowOff>
    </xdr:from>
    <xdr:to>
      <xdr:col>18</xdr:col>
      <xdr:colOff>133350</xdr:colOff>
      <xdr:row>48</xdr:row>
      <xdr:rowOff>47625</xdr:rowOff>
    </xdr:to>
    <xdr:sp>
      <xdr:nvSpPr>
        <xdr:cNvPr id="132" name="Line 359"/>
        <xdr:cNvSpPr>
          <a:spLocks/>
        </xdr:cNvSpPr>
      </xdr:nvSpPr>
      <xdr:spPr>
        <a:xfrm>
          <a:off x="5715000" y="7915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48</xdr:row>
      <xdr:rowOff>47625</xdr:rowOff>
    </xdr:from>
    <xdr:to>
      <xdr:col>18</xdr:col>
      <xdr:colOff>171450</xdr:colOff>
      <xdr:row>48</xdr:row>
      <xdr:rowOff>47625</xdr:rowOff>
    </xdr:to>
    <xdr:sp>
      <xdr:nvSpPr>
        <xdr:cNvPr id="133" name="Line 360"/>
        <xdr:cNvSpPr>
          <a:spLocks/>
        </xdr:cNvSpPr>
      </xdr:nvSpPr>
      <xdr:spPr>
        <a:xfrm>
          <a:off x="2600325" y="85153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31</xdr:row>
      <xdr:rowOff>0</xdr:rowOff>
    </xdr:from>
    <xdr:to>
      <xdr:col>18</xdr:col>
      <xdr:colOff>228600</xdr:colOff>
      <xdr:row>31</xdr:row>
      <xdr:rowOff>0</xdr:rowOff>
    </xdr:to>
    <xdr:sp>
      <xdr:nvSpPr>
        <xdr:cNvPr id="134" name="Line 361"/>
        <xdr:cNvSpPr>
          <a:spLocks/>
        </xdr:cNvSpPr>
      </xdr:nvSpPr>
      <xdr:spPr>
        <a:xfrm>
          <a:off x="3533775" y="52292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34</xdr:row>
      <xdr:rowOff>171450</xdr:rowOff>
    </xdr:from>
    <xdr:to>
      <xdr:col>18</xdr:col>
      <xdr:colOff>142875</xdr:colOff>
      <xdr:row>37</xdr:row>
      <xdr:rowOff>152400</xdr:rowOff>
    </xdr:to>
    <xdr:sp>
      <xdr:nvSpPr>
        <xdr:cNvPr id="135" name="Line 362"/>
        <xdr:cNvSpPr>
          <a:spLocks/>
        </xdr:cNvSpPr>
      </xdr:nvSpPr>
      <xdr:spPr>
        <a:xfrm>
          <a:off x="5724525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30</xdr:row>
      <xdr:rowOff>180975</xdr:rowOff>
    </xdr:from>
    <xdr:to>
      <xdr:col>18</xdr:col>
      <xdr:colOff>142875</xdr:colOff>
      <xdr:row>33</xdr:row>
      <xdr:rowOff>180975</xdr:rowOff>
    </xdr:to>
    <xdr:sp>
      <xdr:nvSpPr>
        <xdr:cNvPr id="136" name="Line 363"/>
        <xdr:cNvSpPr>
          <a:spLocks/>
        </xdr:cNvSpPr>
      </xdr:nvSpPr>
      <xdr:spPr>
        <a:xfrm flipV="1">
          <a:off x="5724525" y="52197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32</xdr:row>
      <xdr:rowOff>0</xdr:rowOff>
    </xdr:from>
    <xdr:to>
      <xdr:col>4</xdr:col>
      <xdr:colOff>123825</xdr:colOff>
      <xdr:row>40</xdr:row>
      <xdr:rowOff>9525</xdr:rowOff>
    </xdr:to>
    <xdr:sp>
      <xdr:nvSpPr>
        <xdr:cNvPr id="137" name="Line 364"/>
        <xdr:cNvSpPr>
          <a:spLocks/>
        </xdr:cNvSpPr>
      </xdr:nvSpPr>
      <xdr:spPr>
        <a:xfrm flipV="1">
          <a:off x="1438275" y="541972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40</xdr:row>
      <xdr:rowOff>180975</xdr:rowOff>
    </xdr:from>
    <xdr:to>
      <xdr:col>4</xdr:col>
      <xdr:colOff>123825</xdr:colOff>
      <xdr:row>47</xdr:row>
      <xdr:rowOff>180975</xdr:rowOff>
    </xdr:to>
    <xdr:sp>
      <xdr:nvSpPr>
        <xdr:cNvPr id="138" name="Line 365"/>
        <xdr:cNvSpPr>
          <a:spLocks/>
        </xdr:cNvSpPr>
      </xdr:nvSpPr>
      <xdr:spPr>
        <a:xfrm>
          <a:off x="1438275" y="712470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49</xdr:row>
      <xdr:rowOff>95250</xdr:rowOff>
    </xdr:from>
    <xdr:to>
      <xdr:col>6</xdr:col>
      <xdr:colOff>0</xdr:colOff>
      <xdr:row>49</xdr:row>
      <xdr:rowOff>95250</xdr:rowOff>
    </xdr:to>
    <xdr:sp>
      <xdr:nvSpPr>
        <xdr:cNvPr id="139" name="Line 367"/>
        <xdr:cNvSpPr>
          <a:spLocks/>
        </xdr:cNvSpPr>
      </xdr:nvSpPr>
      <xdr:spPr>
        <a:xfrm>
          <a:off x="1790700" y="8753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49</xdr:row>
      <xdr:rowOff>85725</xdr:rowOff>
    </xdr:from>
    <xdr:to>
      <xdr:col>4</xdr:col>
      <xdr:colOff>133350</xdr:colOff>
      <xdr:row>49</xdr:row>
      <xdr:rowOff>85725</xdr:rowOff>
    </xdr:to>
    <xdr:sp>
      <xdr:nvSpPr>
        <xdr:cNvPr id="140" name="Line 368"/>
        <xdr:cNvSpPr>
          <a:spLocks/>
        </xdr:cNvSpPr>
      </xdr:nvSpPr>
      <xdr:spPr>
        <a:xfrm flipH="1">
          <a:off x="1133475" y="8743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28575</xdr:rowOff>
    </xdr:from>
    <xdr:to>
      <xdr:col>6</xdr:col>
      <xdr:colOff>0</xdr:colOff>
      <xdr:row>49</xdr:row>
      <xdr:rowOff>142875</xdr:rowOff>
    </xdr:to>
    <xdr:sp>
      <xdr:nvSpPr>
        <xdr:cNvPr id="141" name="Line 369"/>
        <xdr:cNvSpPr>
          <a:spLocks/>
        </xdr:cNvSpPr>
      </xdr:nvSpPr>
      <xdr:spPr>
        <a:xfrm>
          <a:off x="1924050" y="8686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95250</xdr:rowOff>
    </xdr:from>
    <xdr:to>
      <xdr:col>11</xdr:col>
      <xdr:colOff>238125</xdr:colOff>
      <xdr:row>49</xdr:row>
      <xdr:rowOff>95250</xdr:rowOff>
    </xdr:to>
    <xdr:sp>
      <xdr:nvSpPr>
        <xdr:cNvPr id="142" name="Line 370"/>
        <xdr:cNvSpPr>
          <a:spLocks/>
        </xdr:cNvSpPr>
      </xdr:nvSpPr>
      <xdr:spPr>
        <a:xfrm flipH="1">
          <a:off x="192405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19050</xdr:rowOff>
    </xdr:from>
    <xdr:to>
      <xdr:col>15</xdr:col>
      <xdr:colOff>0</xdr:colOff>
      <xdr:row>49</xdr:row>
      <xdr:rowOff>171450</xdr:rowOff>
    </xdr:to>
    <xdr:sp>
      <xdr:nvSpPr>
        <xdr:cNvPr id="143" name="Line 372"/>
        <xdr:cNvSpPr>
          <a:spLocks/>
        </xdr:cNvSpPr>
      </xdr:nvSpPr>
      <xdr:spPr>
        <a:xfrm>
          <a:off x="4667250" y="8677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85725</xdr:rowOff>
    </xdr:from>
    <xdr:to>
      <xdr:col>15</xdr:col>
      <xdr:colOff>0</xdr:colOff>
      <xdr:row>49</xdr:row>
      <xdr:rowOff>85725</xdr:rowOff>
    </xdr:to>
    <xdr:sp>
      <xdr:nvSpPr>
        <xdr:cNvPr id="144" name="Line 373"/>
        <xdr:cNvSpPr>
          <a:spLocks/>
        </xdr:cNvSpPr>
      </xdr:nvSpPr>
      <xdr:spPr>
        <a:xfrm>
          <a:off x="4057650" y="8743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49</xdr:row>
      <xdr:rowOff>85725</xdr:rowOff>
    </xdr:from>
    <xdr:to>
      <xdr:col>16</xdr:col>
      <xdr:colOff>171450</xdr:colOff>
      <xdr:row>49</xdr:row>
      <xdr:rowOff>85725</xdr:rowOff>
    </xdr:to>
    <xdr:sp>
      <xdr:nvSpPr>
        <xdr:cNvPr id="145" name="Line 374"/>
        <xdr:cNvSpPr>
          <a:spLocks/>
        </xdr:cNvSpPr>
      </xdr:nvSpPr>
      <xdr:spPr>
        <a:xfrm flipH="1">
          <a:off x="4657725" y="8743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49</xdr:row>
      <xdr:rowOff>76200</xdr:rowOff>
    </xdr:from>
    <xdr:to>
      <xdr:col>19</xdr:col>
      <xdr:colOff>0</xdr:colOff>
      <xdr:row>49</xdr:row>
      <xdr:rowOff>76200</xdr:rowOff>
    </xdr:to>
    <xdr:sp>
      <xdr:nvSpPr>
        <xdr:cNvPr id="146" name="Line 375"/>
        <xdr:cNvSpPr>
          <a:spLocks/>
        </xdr:cNvSpPr>
      </xdr:nvSpPr>
      <xdr:spPr>
        <a:xfrm>
          <a:off x="5476875" y="8734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28575</xdr:rowOff>
    </xdr:from>
    <xdr:to>
      <xdr:col>15</xdr:col>
      <xdr:colOff>0</xdr:colOff>
      <xdr:row>31</xdr:row>
      <xdr:rowOff>171450</xdr:rowOff>
    </xdr:to>
    <xdr:sp>
      <xdr:nvSpPr>
        <xdr:cNvPr id="147" name="Line 376"/>
        <xdr:cNvSpPr>
          <a:spLocks/>
        </xdr:cNvSpPr>
      </xdr:nvSpPr>
      <xdr:spPr>
        <a:xfrm>
          <a:off x="4667250" y="52578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31</xdr:row>
      <xdr:rowOff>85725</xdr:rowOff>
    </xdr:from>
    <xdr:to>
      <xdr:col>19</xdr:col>
      <xdr:colOff>0</xdr:colOff>
      <xdr:row>31</xdr:row>
      <xdr:rowOff>85725</xdr:rowOff>
    </xdr:to>
    <xdr:sp>
      <xdr:nvSpPr>
        <xdr:cNvPr id="148" name="Line 377"/>
        <xdr:cNvSpPr>
          <a:spLocks/>
        </xdr:cNvSpPr>
      </xdr:nvSpPr>
      <xdr:spPr>
        <a:xfrm>
          <a:off x="5467350" y="5314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31</xdr:row>
      <xdr:rowOff>85725</xdr:rowOff>
    </xdr:from>
    <xdr:to>
      <xdr:col>16</xdr:col>
      <xdr:colOff>123825</xdr:colOff>
      <xdr:row>31</xdr:row>
      <xdr:rowOff>85725</xdr:rowOff>
    </xdr:to>
    <xdr:sp>
      <xdr:nvSpPr>
        <xdr:cNvPr id="149" name="Line 378"/>
        <xdr:cNvSpPr>
          <a:spLocks/>
        </xdr:cNvSpPr>
      </xdr:nvSpPr>
      <xdr:spPr>
        <a:xfrm flipH="1">
          <a:off x="4657725" y="5314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31</xdr:row>
      <xdr:rowOff>85725</xdr:rowOff>
    </xdr:from>
    <xdr:to>
      <xdr:col>15</xdr:col>
      <xdr:colOff>9525</xdr:colOff>
      <xdr:row>31</xdr:row>
      <xdr:rowOff>85725</xdr:rowOff>
    </xdr:to>
    <xdr:sp>
      <xdr:nvSpPr>
        <xdr:cNvPr id="150" name="Line 379"/>
        <xdr:cNvSpPr>
          <a:spLocks/>
        </xdr:cNvSpPr>
      </xdr:nvSpPr>
      <xdr:spPr>
        <a:xfrm>
          <a:off x="421957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76200</xdr:rowOff>
    </xdr:from>
    <xdr:to>
      <xdr:col>12</xdr:col>
      <xdr:colOff>123825</xdr:colOff>
      <xdr:row>31</xdr:row>
      <xdr:rowOff>76200</xdr:rowOff>
    </xdr:to>
    <xdr:sp>
      <xdr:nvSpPr>
        <xdr:cNvPr id="151" name="Line 380"/>
        <xdr:cNvSpPr>
          <a:spLocks/>
        </xdr:cNvSpPr>
      </xdr:nvSpPr>
      <xdr:spPr>
        <a:xfrm flipH="1">
          <a:off x="2847975" y="53054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95250</xdr:rowOff>
    </xdr:from>
    <xdr:to>
      <xdr:col>9</xdr:col>
      <xdr:colOff>9525</xdr:colOff>
      <xdr:row>30</xdr:row>
      <xdr:rowOff>95250</xdr:rowOff>
    </xdr:to>
    <xdr:sp>
      <xdr:nvSpPr>
        <xdr:cNvPr id="152" name="Line 381"/>
        <xdr:cNvSpPr>
          <a:spLocks/>
        </xdr:cNvSpPr>
      </xdr:nvSpPr>
      <xdr:spPr>
        <a:xfrm>
          <a:off x="2105025" y="51339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95250</xdr:rowOff>
    </xdr:from>
    <xdr:to>
      <xdr:col>5</xdr:col>
      <xdr:colOff>133350</xdr:colOff>
      <xdr:row>30</xdr:row>
      <xdr:rowOff>95250</xdr:rowOff>
    </xdr:to>
    <xdr:sp>
      <xdr:nvSpPr>
        <xdr:cNvPr id="153" name="Line 382"/>
        <xdr:cNvSpPr>
          <a:spLocks/>
        </xdr:cNvSpPr>
      </xdr:nvSpPr>
      <xdr:spPr>
        <a:xfrm flipH="1">
          <a:off x="1162050" y="5133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142875</xdr:rowOff>
    </xdr:to>
    <xdr:sp>
      <xdr:nvSpPr>
        <xdr:cNvPr id="154" name="Line 383"/>
        <xdr:cNvSpPr>
          <a:spLocks/>
        </xdr:cNvSpPr>
      </xdr:nvSpPr>
      <xdr:spPr>
        <a:xfrm>
          <a:off x="2838450" y="50577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180975</xdr:rowOff>
    </xdr:from>
    <xdr:to>
      <xdr:col>12</xdr:col>
      <xdr:colOff>47625</xdr:colOff>
      <xdr:row>42</xdr:row>
      <xdr:rowOff>76200</xdr:rowOff>
    </xdr:to>
    <xdr:sp>
      <xdr:nvSpPr>
        <xdr:cNvPr id="155" name="Line 384"/>
        <xdr:cNvSpPr>
          <a:spLocks/>
        </xdr:cNvSpPr>
      </xdr:nvSpPr>
      <xdr:spPr>
        <a:xfrm flipH="1">
          <a:off x="3676650" y="731520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42</xdr:row>
      <xdr:rowOff>38100</xdr:rowOff>
    </xdr:from>
    <xdr:to>
      <xdr:col>12</xdr:col>
      <xdr:colOff>133350</xdr:colOff>
      <xdr:row>43</xdr:row>
      <xdr:rowOff>85725</xdr:rowOff>
    </xdr:to>
    <xdr:sp>
      <xdr:nvSpPr>
        <xdr:cNvPr id="156" name="Line 385"/>
        <xdr:cNvSpPr>
          <a:spLocks/>
        </xdr:cNvSpPr>
      </xdr:nvSpPr>
      <xdr:spPr>
        <a:xfrm>
          <a:off x="3743325" y="7362825"/>
          <a:ext cx="142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41</xdr:row>
      <xdr:rowOff>171450</xdr:rowOff>
    </xdr:from>
    <xdr:to>
      <xdr:col>10</xdr:col>
      <xdr:colOff>47625</xdr:colOff>
      <xdr:row>41</xdr:row>
      <xdr:rowOff>171450</xdr:rowOff>
    </xdr:to>
    <xdr:sp>
      <xdr:nvSpPr>
        <xdr:cNvPr id="157" name="Line 391"/>
        <xdr:cNvSpPr>
          <a:spLocks/>
        </xdr:cNvSpPr>
      </xdr:nvSpPr>
      <xdr:spPr>
        <a:xfrm>
          <a:off x="2133600" y="73056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41</xdr:row>
      <xdr:rowOff>171450</xdr:rowOff>
    </xdr:from>
    <xdr:to>
      <xdr:col>10</xdr:col>
      <xdr:colOff>257175</xdr:colOff>
      <xdr:row>44</xdr:row>
      <xdr:rowOff>76200</xdr:rowOff>
    </xdr:to>
    <xdr:sp>
      <xdr:nvSpPr>
        <xdr:cNvPr id="158" name="Line 392"/>
        <xdr:cNvSpPr>
          <a:spLocks/>
        </xdr:cNvSpPr>
      </xdr:nvSpPr>
      <xdr:spPr>
        <a:xfrm>
          <a:off x="3171825" y="7305675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48</xdr:row>
      <xdr:rowOff>47625</xdr:rowOff>
    </xdr:from>
    <xdr:to>
      <xdr:col>4</xdr:col>
      <xdr:colOff>0</xdr:colOff>
      <xdr:row>48</xdr:row>
      <xdr:rowOff>171450</xdr:rowOff>
    </xdr:to>
    <xdr:sp>
      <xdr:nvSpPr>
        <xdr:cNvPr id="159" name="Rectangle 393"/>
        <xdr:cNvSpPr>
          <a:spLocks/>
        </xdr:cNvSpPr>
      </xdr:nvSpPr>
      <xdr:spPr>
        <a:xfrm>
          <a:off x="1171575" y="8515350"/>
          <a:ext cx="142875" cy="1238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48</xdr:row>
      <xdr:rowOff>133350</xdr:rowOff>
    </xdr:from>
    <xdr:to>
      <xdr:col>3</xdr:col>
      <xdr:colOff>200025</xdr:colOff>
      <xdr:row>48</xdr:row>
      <xdr:rowOff>171450</xdr:rowOff>
    </xdr:to>
    <xdr:sp>
      <xdr:nvSpPr>
        <xdr:cNvPr id="160" name="Oval 395"/>
        <xdr:cNvSpPr>
          <a:spLocks/>
        </xdr:cNvSpPr>
      </xdr:nvSpPr>
      <xdr:spPr>
        <a:xfrm>
          <a:off x="1181100" y="86010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31</xdr:row>
      <xdr:rowOff>95250</xdr:rowOff>
    </xdr:from>
    <xdr:to>
      <xdr:col>5</xdr:col>
      <xdr:colOff>285750</xdr:colOff>
      <xdr:row>31</xdr:row>
      <xdr:rowOff>133350</xdr:rowOff>
    </xdr:to>
    <xdr:sp>
      <xdr:nvSpPr>
        <xdr:cNvPr id="161" name="Oval 396"/>
        <xdr:cNvSpPr>
          <a:spLocks/>
        </xdr:cNvSpPr>
      </xdr:nvSpPr>
      <xdr:spPr>
        <a:xfrm>
          <a:off x="1876425" y="53244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31</xdr:row>
      <xdr:rowOff>95250</xdr:rowOff>
    </xdr:from>
    <xdr:to>
      <xdr:col>7</xdr:col>
      <xdr:colOff>66675</xdr:colOff>
      <xdr:row>31</xdr:row>
      <xdr:rowOff>133350</xdr:rowOff>
    </xdr:to>
    <xdr:sp>
      <xdr:nvSpPr>
        <xdr:cNvPr id="162" name="Oval 397"/>
        <xdr:cNvSpPr>
          <a:spLocks/>
        </xdr:cNvSpPr>
      </xdr:nvSpPr>
      <xdr:spPr>
        <a:xfrm>
          <a:off x="2266950" y="53244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161925</xdr:rowOff>
    </xdr:from>
    <xdr:to>
      <xdr:col>13</xdr:col>
      <xdr:colOff>28575</xdr:colOff>
      <xdr:row>29</xdr:row>
      <xdr:rowOff>161925</xdr:rowOff>
    </xdr:to>
    <xdr:sp>
      <xdr:nvSpPr>
        <xdr:cNvPr id="163" name="Line 398"/>
        <xdr:cNvSpPr>
          <a:spLocks/>
        </xdr:cNvSpPr>
      </xdr:nvSpPr>
      <xdr:spPr>
        <a:xfrm>
          <a:off x="3009900" y="50101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29</xdr:row>
      <xdr:rowOff>161925</xdr:rowOff>
    </xdr:from>
    <xdr:to>
      <xdr:col>9</xdr:col>
      <xdr:colOff>161925</xdr:colOff>
      <xdr:row>32</xdr:row>
      <xdr:rowOff>171450</xdr:rowOff>
    </xdr:to>
    <xdr:sp>
      <xdr:nvSpPr>
        <xdr:cNvPr id="164" name="Line 399"/>
        <xdr:cNvSpPr>
          <a:spLocks/>
        </xdr:cNvSpPr>
      </xdr:nvSpPr>
      <xdr:spPr>
        <a:xfrm>
          <a:off x="3000375" y="50101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45</xdr:row>
      <xdr:rowOff>161925</xdr:rowOff>
    </xdr:from>
    <xdr:to>
      <xdr:col>16</xdr:col>
      <xdr:colOff>276225</xdr:colOff>
      <xdr:row>45</xdr:row>
      <xdr:rowOff>161925</xdr:rowOff>
    </xdr:to>
    <xdr:sp>
      <xdr:nvSpPr>
        <xdr:cNvPr id="165" name="Line 401"/>
        <xdr:cNvSpPr>
          <a:spLocks/>
        </xdr:cNvSpPr>
      </xdr:nvSpPr>
      <xdr:spPr>
        <a:xfrm>
          <a:off x="4171950" y="80581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46</xdr:row>
      <xdr:rowOff>152400</xdr:rowOff>
    </xdr:from>
    <xdr:to>
      <xdr:col>13</xdr:col>
      <xdr:colOff>200025</xdr:colOff>
      <xdr:row>46</xdr:row>
      <xdr:rowOff>152400</xdr:rowOff>
    </xdr:to>
    <xdr:sp>
      <xdr:nvSpPr>
        <xdr:cNvPr id="166" name="Line 402"/>
        <xdr:cNvSpPr>
          <a:spLocks/>
        </xdr:cNvSpPr>
      </xdr:nvSpPr>
      <xdr:spPr>
        <a:xfrm>
          <a:off x="3733800" y="8239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42</xdr:row>
      <xdr:rowOff>152400</xdr:rowOff>
    </xdr:from>
    <xdr:to>
      <xdr:col>12</xdr:col>
      <xdr:colOff>47625</xdr:colOff>
      <xdr:row>46</xdr:row>
      <xdr:rowOff>152400</xdr:rowOff>
    </xdr:to>
    <xdr:sp>
      <xdr:nvSpPr>
        <xdr:cNvPr id="167" name="Line 403"/>
        <xdr:cNvSpPr>
          <a:spLocks/>
        </xdr:cNvSpPr>
      </xdr:nvSpPr>
      <xdr:spPr>
        <a:xfrm flipH="1">
          <a:off x="3733800" y="7477125"/>
          <a:ext cx="66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40</xdr:row>
      <xdr:rowOff>161925</xdr:rowOff>
    </xdr:from>
    <xdr:to>
      <xdr:col>13</xdr:col>
      <xdr:colOff>114300</xdr:colOff>
      <xdr:row>45</xdr:row>
      <xdr:rowOff>142875</xdr:rowOff>
    </xdr:to>
    <xdr:sp>
      <xdr:nvSpPr>
        <xdr:cNvPr id="168" name="Line 404"/>
        <xdr:cNvSpPr>
          <a:spLocks/>
        </xdr:cNvSpPr>
      </xdr:nvSpPr>
      <xdr:spPr>
        <a:xfrm flipH="1" flipV="1">
          <a:off x="4171950" y="71056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35</xdr:row>
      <xdr:rowOff>171450</xdr:rowOff>
    </xdr:from>
    <xdr:to>
      <xdr:col>12</xdr:col>
      <xdr:colOff>38100</xdr:colOff>
      <xdr:row>36</xdr:row>
      <xdr:rowOff>133350</xdr:rowOff>
    </xdr:to>
    <xdr:sp>
      <xdr:nvSpPr>
        <xdr:cNvPr id="169" name="Line 406"/>
        <xdr:cNvSpPr>
          <a:spLocks/>
        </xdr:cNvSpPr>
      </xdr:nvSpPr>
      <xdr:spPr>
        <a:xfrm>
          <a:off x="3571875" y="6162675"/>
          <a:ext cx="219075" cy="1524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35</xdr:row>
      <xdr:rowOff>161925</xdr:rowOff>
    </xdr:from>
    <xdr:to>
      <xdr:col>11</xdr:col>
      <xdr:colOff>295275</xdr:colOff>
      <xdr:row>36</xdr:row>
      <xdr:rowOff>47625</xdr:rowOff>
    </xdr:to>
    <xdr:sp>
      <xdr:nvSpPr>
        <xdr:cNvPr id="170" name="Line 407"/>
        <xdr:cNvSpPr>
          <a:spLocks/>
        </xdr:cNvSpPr>
      </xdr:nvSpPr>
      <xdr:spPr>
        <a:xfrm>
          <a:off x="3686175" y="6153150"/>
          <a:ext cx="57150" cy="7620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39</xdr:row>
      <xdr:rowOff>171450</xdr:rowOff>
    </xdr:from>
    <xdr:to>
      <xdr:col>15</xdr:col>
      <xdr:colOff>257175</xdr:colOff>
      <xdr:row>40</xdr:row>
      <xdr:rowOff>152400</xdr:rowOff>
    </xdr:to>
    <xdr:sp>
      <xdr:nvSpPr>
        <xdr:cNvPr id="171" name="Line 408"/>
        <xdr:cNvSpPr>
          <a:spLocks/>
        </xdr:cNvSpPr>
      </xdr:nvSpPr>
      <xdr:spPr>
        <a:xfrm flipV="1">
          <a:off x="4648200" y="6924675"/>
          <a:ext cx="276225" cy="1714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180975</xdr:rowOff>
    </xdr:from>
    <xdr:to>
      <xdr:col>15</xdr:col>
      <xdr:colOff>104775</xdr:colOff>
      <xdr:row>40</xdr:row>
      <xdr:rowOff>66675</xdr:rowOff>
    </xdr:to>
    <xdr:sp>
      <xdr:nvSpPr>
        <xdr:cNvPr id="172" name="Line 409"/>
        <xdr:cNvSpPr>
          <a:spLocks/>
        </xdr:cNvSpPr>
      </xdr:nvSpPr>
      <xdr:spPr>
        <a:xfrm flipH="1">
          <a:off x="4667250" y="6934200"/>
          <a:ext cx="104775" cy="7620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9525</xdr:rowOff>
    </xdr:from>
    <xdr:to>
      <xdr:col>10</xdr:col>
      <xdr:colOff>0</xdr:colOff>
      <xdr:row>44</xdr:row>
      <xdr:rowOff>19050</xdr:rowOff>
    </xdr:to>
    <xdr:sp>
      <xdr:nvSpPr>
        <xdr:cNvPr id="173" name="Line 410"/>
        <xdr:cNvSpPr>
          <a:spLocks/>
        </xdr:cNvSpPr>
      </xdr:nvSpPr>
      <xdr:spPr>
        <a:xfrm>
          <a:off x="3143250" y="7524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44</xdr:row>
      <xdr:rowOff>9525</xdr:rowOff>
    </xdr:from>
    <xdr:to>
      <xdr:col>8</xdr:col>
      <xdr:colOff>295275</xdr:colOff>
      <xdr:row>45</xdr:row>
      <xdr:rowOff>19050</xdr:rowOff>
    </xdr:to>
    <xdr:sp>
      <xdr:nvSpPr>
        <xdr:cNvPr id="174" name="Line 411"/>
        <xdr:cNvSpPr>
          <a:spLocks/>
        </xdr:cNvSpPr>
      </xdr:nvSpPr>
      <xdr:spPr>
        <a:xfrm>
          <a:off x="2828925" y="7715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50</xdr:row>
      <xdr:rowOff>28575</xdr:rowOff>
    </xdr:from>
    <xdr:to>
      <xdr:col>23</xdr:col>
      <xdr:colOff>152400</xdr:colOff>
      <xdr:row>51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7439025" y="8582025"/>
          <a:ext cx="8191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47</xdr:row>
      <xdr:rowOff>38100</xdr:rowOff>
    </xdr:from>
    <xdr:to>
      <xdr:col>23</xdr:col>
      <xdr:colOff>228600</xdr:colOff>
      <xdr:row>49</xdr:row>
      <xdr:rowOff>9525</xdr:rowOff>
    </xdr:to>
    <xdr:sp>
      <xdr:nvSpPr>
        <xdr:cNvPr id="2" name="AutoShape 23"/>
        <xdr:cNvSpPr>
          <a:spLocks/>
        </xdr:cNvSpPr>
      </xdr:nvSpPr>
      <xdr:spPr>
        <a:xfrm>
          <a:off x="7391400" y="8105775"/>
          <a:ext cx="942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3" name="Line 27"/>
        <xdr:cNvSpPr>
          <a:spLocks/>
        </xdr:cNvSpPr>
      </xdr:nvSpPr>
      <xdr:spPr>
        <a:xfrm>
          <a:off x="7505700" y="2400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29</xdr:row>
      <xdr:rowOff>0</xdr:rowOff>
    </xdr:to>
    <xdr:sp>
      <xdr:nvSpPr>
        <xdr:cNvPr id="4" name="Line 28"/>
        <xdr:cNvSpPr>
          <a:spLocks/>
        </xdr:cNvSpPr>
      </xdr:nvSpPr>
      <xdr:spPr>
        <a:xfrm>
          <a:off x="7505700" y="240030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390525</xdr:colOff>
      <xdr:row>29</xdr:row>
      <xdr:rowOff>0</xdr:rowOff>
    </xdr:to>
    <xdr:sp>
      <xdr:nvSpPr>
        <xdr:cNvPr id="5" name="Line 29"/>
        <xdr:cNvSpPr>
          <a:spLocks/>
        </xdr:cNvSpPr>
      </xdr:nvSpPr>
      <xdr:spPr>
        <a:xfrm>
          <a:off x="7496175" y="4905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14</xdr:row>
      <xdr:rowOff>0</xdr:rowOff>
    </xdr:from>
    <xdr:to>
      <xdr:col>24</xdr:col>
      <xdr:colOff>9525</xdr:colOff>
      <xdr:row>29</xdr:row>
      <xdr:rowOff>19050</xdr:rowOff>
    </xdr:to>
    <xdr:sp>
      <xdr:nvSpPr>
        <xdr:cNvPr id="6" name="Line 30"/>
        <xdr:cNvSpPr>
          <a:spLocks/>
        </xdr:cNvSpPr>
      </xdr:nvSpPr>
      <xdr:spPr>
        <a:xfrm>
          <a:off x="8724900" y="2400300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476250</xdr:colOff>
      <xdr:row>14</xdr:row>
      <xdr:rowOff>0</xdr:rowOff>
    </xdr:from>
    <xdr:to>
      <xdr:col>24</xdr:col>
      <xdr:colOff>133350</xdr:colOff>
      <xdr:row>14</xdr:row>
      <xdr:rowOff>0</xdr:rowOff>
    </xdr:to>
    <xdr:sp>
      <xdr:nvSpPr>
        <xdr:cNvPr id="7" name="Line 31"/>
        <xdr:cNvSpPr>
          <a:spLocks/>
        </xdr:cNvSpPr>
      </xdr:nvSpPr>
      <xdr:spPr>
        <a:xfrm>
          <a:off x="7362825" y="2400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476250</xdr:colOff>
      <xdr:row>14</xdr:row>
      <xdr:rowOff>0</xdr:rowOff>
    </xdr:from>
    <xdr:to>
      <xdr:col>21</xdr:col>
      <xdr:colOff>476250</xdr:colOff>
      <xdr:row>30</xdr:row>
      <xdr:rowOff>9525</xdr:rowOff>
    </xdr:to>
    <xdr:sp>
      <xdr:nvSpPr>
        <xdr:cNvPr id="8" name="Line 32"/>
        <xdr:cNvSpPr>
          <a:spLocks/>
        </xdr:cNvSpPr>
      </xdr:nvSpPr>
      <xdr:spPr>
        <a:xfrm>
          <a:off x="7362825" y="2400300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30</xdr:row>
      <xdr:rowOff>9525</xdr:rowOff>
    </xdr:to>
    <xdr:sp>
      <xdr:nvSpPr>
        <xdr:cNvPr id="9" name="Line 33"/>
        <xdr:cNvSpPr>
          <a:spLocks/>
        </xdr:cNvSpPr>
      </xdr:nvSpPr>
      <xdr:spPr>
        <a:xfrm>
          <a:off x="8867775" y="2400300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476250</xdr:colOff>
      <xdr:row>30</xdr:row>
      <xdr:rowOff>9525</xdr:rowOff>
    </xdr:from>
    <xdr:to>
      <xdr:col>22</xdr:col>
      <xdr:colOff>381000</xdr:colOff>
      <xdr:row>30</xdr:row>
      <xdr:rowOff>9525</xdr:rowOff>
    </xdr:to>
    <xdr:sp>
      <xdr:nvSpPr>
        <xdr:cNvPr id="10" name="Line 34"/>
        <xdr:cNvSpPr>
          <a:spLocks/>
        </xdr:cNvSpPr>
      </xdr:nvSpPr>
      <xdr:spPr>
        <a:xfrm>
          <a:off x="7362825" y="5114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30</xdr:row>
      <xdr:rowOff>9525</xdr:rowOff>
    </xdr:from>
    <xdr:to>
      <xdr:col>24</xdr:col>
      <xdr:colOff>142875</xdr:colOff>
      <xdr:row>30</xdr:row>
      <xdr:rowOff>9525</xdr:rowOff>
    </xdr:to>
    <xdr:sp>
      <xdr:nvSpPr>
        <xdr:cNvPr id="11" name="Line 35"/>
        <xdr:cNvSpPr>
          <a:spLocks/>
        </xdr:cNvSpPr>
      </xdr:nvSpPr>
      <xdr:spPr>
        <a:xfrm>
          <a:off x="8439150" y="5114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29</xdr:row>
      <xdr:rowOff>0</xdr:rowOff>
    </xdr:from>
    <xdr:to>
      <xdr:col>22</xdr:col>
      <xdr:colOff>381000</xdr:colOff>
      <xdr:row>30</xdr:row>
      <xdr:rowOff>9525</xdr:rowOff>
    </xdr:to>
    <xdr:sp>
      <xdr:nvSpPr>
        <xdr:cNvPr id="12" name="Line 36"/>
        <xdr:cNvSpPr>
          <a:spLocks/>
        </xdr:cNvSpPr>
      </xdr:nvSpPr>
      <xdr:spPr>
        <a:xfrm>
          <a:off x="7877175" y="4905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29</xdr:row>
      <xdr:rowOff>0</xdr:rowOff>
    </xdr:from>
    <xdr:to>
      <xdr:col>23</xdr:col>
      <xdr:colOff>323850</xdr:colOff>
      <xdr:row>30</xdr:row>
      <xdr:rowOff>19050</xdr:rowOff>
    </xdr:to>
    <xdr:sp>
      <xdr:nvSpPr>
        <xdr:cNvPr id="13" name="Line 37"/>
        <xdr:cNvSpPr>
          <a:spLocks/>
        </xdr:cNvSpPr>
      </xdr:nvSpPr>
      <xdr:spPr>
        <a:xfrm>
          <a:off x="8429625" y="4905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29</xdr:row>
      <xdr:rowOff>9525</xdr:rowOff>
    </xdr:from>
    <xdr:to>
      <xdr:col>24</xdr:col>
      <xdr:colOff>9525</xdr:colOff>
      <xdr:row>29</xdr:row>
      <xdr:rowOff>9525</xdr:rowOff>
    </xdr:to>
    <xdr:sp>
      <xdr:nvSpPr>
        <xdr:cNvPr id="14" name="Line 38"/>
        <xdr:cNvSpPr>
          <a:spLocks/>
        </xdr:cNvSpPr>
      </xdr:nvSpPr>
      <xdr:spPr>
        <a:xfrm>
          <a:off x="8439150" y="491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600075</xdr:colOff>
      <xdr:row>17</xdr:row>
      <xdr:rowOff>9525</xdr:rowOff>
    </xdr:from>
    <xdr:to>
      <xdr:col>23</xdr:col>
      <xdr:colOff>590550</xdr:colOff>
      <xdr:row>17</xdr:row>
      <xdr:rowOff>9525</xdr:rowOff>
    </xdr:to>
    <xdr:sp>
      <xdr:nvSpPr>
        <xdr:cNvPr id="15" name="Line 39"/>
        <xdr:cNvSpPr>
          <a:spLocks/>
        </xdr:cNvSpPr>
      </xdr:nvSpPr>
      <xdr:spPr>
        <a:xfrm>
          <a:off x="7486650" y="2914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152400</xdr:rowOff>
    </xdr:from>
    <xdr:to>
      <xdr:col>23</xdr:col>
      <xdr:colOff>590550</xdr:colOff>
      <xdr:row>26</xdr:row>
      <xdr:rowOff>152400</xdr:rowOff>
    </xdr:to>
    <xdr:sp>
      <xdr:nvSpPr>
        <xdr:cNvPr id="16" name="Line 40"/>
        <xdr:cNvSpPr>
          <a:spLocks/>
        </xdr:cNvSpPr>
      </xdr:nvSpPr>
      <xdr:spPr>
        <a:xfrm>
          <a:off x="7515225" y="45720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581025</xdr:colOff>
      <xdr:row>17</xdr:row>
      <xdr:rowOff>9525</xdr:rowOff>
    </xdr:from>
    <xdr:to>
      <xdr:col>22</xdr:col>
      <xdr:colOff>581025</xdr:colOff>
      <xdr:row>26</xdr:row>
      <xdr:rowOff>152400</xdr:rowOff>
    </xdr:to>
    <xdr:sp>
      <xdr:nvSpPr>
        <xdr:cNvPr id="17" name="Line 41"/>
        <xdr:cNvSpPr>
          <a:spLocks/>
        </xdr:cNvSpPr>
      </xdr:nvSpPr>
      <xdr:spPr>
        <a:xfrm>
          <a:off x="8077200" y="29146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17</xdr:row>
      <xdr:rowOff>19050</xdr:rowOff>
    </xdr:from>
    <xdr:to>
      <xdr:col>23</xdr:col>
      <xdr:colOff>28575</xdr:colOff>
      <xdr:row>26</xdr:row>
      <xdr:rowOff>152400</xdr:rowOff>
    </xdr:to>
    <xdr:sp>
      <xdr:nvSpPr>
        <xdr:cNvPr id="18" name="Line 42"/>
        <xdr:cNvSpPr>
          <a:spLocks/>
        </xdr:cNvSpPr>
      </xdr:nvSpPr>
      <xdr:spPr>
        <a:xfrm>
          <a:off x="8134350" y="29241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0</xdr:rowOff>
    </xdr:from>
    <xdr:to>
      <xdr:col>22</xdr:col>
      <xdr:colOff>552450</xdr:colOff>
      <xdr:row>18</xdr:row>
      <xdr:rowOff>0</xdr:rowOff>
    </xdr:to>
    <xdr:sp>
      <xdr:nvSpPr>
        <xdr:cNvPr id="19" name="Line 43"/>
        <xdr:cNvSpPr>
          <a:spLocks/>
        </xdr:cNvSpPr>
      </xdr:nvSpPr>
      <xdr:spPr>
        <a:xfrm>
          <a:off x="7515225" y="3086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9525</xdr:rowOff>
    </xdr:from>
    <xdr:to>
      <xdr:col>22</xdr:col>
      <xdr:colOff>561975</xdr:colOff>
      <xdr:row>19</xdr:row>
      <xdr:rowOff>9525</xdr:rowOff>
    </xdr:to>
    <xdr:sp>
      <xdr:nvSpPr>
        <xdr:cNvPr id="20" name="Line 44"/>
        <xdr:cNvSpPr>
          <a:spLocks/>
        </xdr:cNvSpPr>
      </xdr:nvSpPr>
      <xdr:spPr>
        <a:xfrm>
          <a:off x="7524750" y="3257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142875</xdr:rowOff>
    </xdr:from>
    <xdr:to>
      <xdr:col>22</xdr:col>
      <xdr:colOff>561975</xdr:colOff>
      <xdr:row>19</xdr:row>
      <xdr:rowOff>142875</xdr:rowOff>
    </xdr:to>
    <xdr:sp>
      <xdr:nvSpPr>
        <xdr:cNvPr id="21" name="Line 45"/>
        <xdr:cNvSpPr>
          <a:spLocks/>
        </xdr:cNvSpPr>
      </xdr:nvSpPr>
      <xdr:spPr>
        <a:xfrm>
          <a:off x="7524750" y="3390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20</xdr:row>
      <xdr:rowOff>133350</xdr:rowOff>
    </xdr:from>
    <xdr:to>
      <xdr:col>22</xdr:col>
      <xdr:colOff>561975</xdr:colOff>
      <xdr:row>20</xdr:row>
      <xdr:rowOff>133350</xdr:rowOff>
    </xdr:to>
    <xdr:sp>
      <xdr:nvSpPr>
        <xdr:cNvPr id="22" name="Line 46"/>
        <xdr:cNvSpPr>
          <a:spLocks/>
        </xdr:cNvSpPr>
      </xdr:nvSpPr>
      <xdr:spPr>
        <a:xfrm>
          <a:off x="7524750" y="3543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26</xdr:row>
      <xdr:rowOff>9525</xdr:rowOff>
    </xdr:from>
    <xdr:to>
      <xdr:col>22</xdr:col>
      <xdr:colOff>561975</xdr:colOff>
      <xdr:row>26</xdr:row>
      <xdr:rowOff>9525</xdr:rowOff>
    </xdr:to>
    <xdr:sp>
      <xdr:nvSpPr>
        <xdr:cNvPr id="23" name="Line 47"/>
        <xdr:cNvSpPr>
          <a:spLocks/>
        </xdr:cNvSpPr>
      </xdr:nvSpPr>
      <xdr:spPr>
        <a:xfrm>
          <a:off x="7524750" y="4429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36</xdr:row>
      <xdr:rowOff>0</xdr:rowOff>
    </xdr:from>
    <xdr:to>
      <xdr:col>34</xdr:col>
      <xdr:colOff>542925</xdr:colOff>
      <xdr:row>36</xdr:row>
      <xdr:rowOff>0</xdr:rowOff>
    </xdr:to>
    <xdr:sp>
      <xdr:nvSpPr>
        <xdr:cNvPr id="24" name="Line 49"/>
        <xdr:cNvSpPr>
          <a:spLocks/>
        </xdr:cNvSpPr>
      </xdr:nvSpPr>
      <xdr:spPr>
        <a:xfrm>
          <a:off x="1482090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18</xdr:row>
      <xdr:rowOff>9525</xdr:rowOff>
    </xdr:from>
    <xdr:to>
      <xdr:col>23</xdr:col>
      <xdr:colOff>571500</xdr:colOff>
      <xdr:row>18</xdr:row>
      <xdr:rowOff>9525</xdr:rowOff>
    </xdr:to>
    <xdr:sp>
      <xdr:nvSpPr>
        <xdr:cNvPr id="25" name="Line 50"/>
        <xdr:cNvSpPr>
          <a:spLocks/>
        </xdr:cNvSpPr>
      </xdr:nvSpPr>
      <xdr:spPr>
        <a:xfrm>
          <a:off x="8143875" y="3095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19</xdr:row>
      <xdr:rowOff>0</xdr:rowOff>
    </xdr:from>
    <xdr:to>
      <xdr:col>23</xdr:col>
      <xdr:colOff>581025</xdr:colOff>
      <xdr:row>19</xdr:row>
      <xdr:rowOff>0</xdr:rowOff>
    </xdr:to>
    <xdr:sp>
      <xdr:nvSpPr>
        <xdr:cNvPr id="26" name="Line 51"/>
        <xdr:cNvSpPr>
          <a:spLocks/>
        </xdr:cNvSpPr>
      </xdr:nvSpPr>
      <xdr:spPr>
        <a:xfrm>
          <a:off x="8153400" y="3248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20</xdr:row>
      <xdr:rowOff>9525</xdr:rowOff>
    </xdr:from>
    <xdr:to>
      <xdr:col>23</xdr:col>
      <xdr:colOff>590550</xdr:colOff>
      <xdr:row>20</xdr:row>
      <xdr:rowOff>9525</xdr:rowOff>
    </xdr:to>
    <xdr:sp>
      <xdr:nvSpPr>
        <xdr:cNvPr id="27" name="Line 52"/>
        <xdr:cNvSpPr>
          <a:spLocks/>
        </xdr:cNvSpPr>
      </xdr:nvSpPr>
      <xdr:spPr>
        <a:xfrm>
          <a:off x="8162925" y="341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21</xdr:row>
      <xdr:rowOff>9525</xdr:rowOff>
    </xdr:from>
    <xdr:to>
      <xdr:col>23</xdr:col>
      <xdr:colOff>581025</xdr:colOff>
      <xdr:row>21</xdr:row>
      <xdr:rowOff>9525</xdr:rowOff>
    </xdr:to>
    <xdr:sp>
      <xdr:nvSpPr>
        <xdr:cNvPr id="28" name="Line 53"/>
        <xdr:cNvSpPr>
          <a:spLocks/>
        </xdr:cNvSpPr>
      </xdr:nvSpPr>
      <xdr:spPr>
        <a:xfrm>
          <a:off x="8153400" y="35814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26</xdr:row>
      <xdr:rowOff>9525</xdr:rowOff>
    </xdr:from>
    <xdr:to>
      <xdr:col>23</xdr:col>
      <xdr:colOff>590550</xdr:colOff>
      <xdr:row>26</xdr:row>
      <xdr:rowOff>9525</xdr:rowOff>
    </xdr:to>
    <xdr:sp>
      <xdr:nvSpPr>
        <xdr:cNvPr id="29" name="Line 54"/>
        <xdr:cNvSpPr>
          <a:spLocks/>
        </xdr:cNvSpPr>
      </xdr:nvSpPr>
      <xdr:spPr>
        <a:xfrm>
          <a:off x="8162925" y="4429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314325</xdr:colOff>
      <xdr:row>18</xdr:row>
      <xdr:rowOff>142875</xdr:rowOff>
    </xdr:from>
    <xdr:to>
      <xdr:col>22</xdr:col>
      <xdr:colOff>314325</xdr:colOff>
      <xdr:row>21</xdr:row>
      <xdr:rowOff>95250</xdr:rowOff>
    </xdr:to>
    <xdr:sp>
      <xdr:nvSpPr>
        <xdr:cNvPr id="30" name="Line 55"/>
        <xdr:cNvSpPr>
          <a:spLocks/>
        </xdr:cNvSpPr>
      </xdr:nvSpPr>
      <xdr:spPr>
        <a:xfrm flipV="1">
          <a:off x="7810500" y="3228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323850</xdr:colOff>
      <xdr:row>29</xdr:row>
      <xdr:rowOff>9525</xdr:rowOff>
    </xdr:to>
    <xdr:sp>
      <xdr:nvSpPr>
        <xdr:cNvPr id="31" name="Line 57"/>
        <xdr:cNvSpPr>
          <a:spLocks/>
        </xdr:cNvSpPr>
      </xdr:nvSpPr>
      <xdr:spPr>
        <a:xfrm>
          <a:off x="7210425" y="34099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9525</xdr:rowOff>
    </xdr:from>
    <xdr:to>
      <xdr:col>21</xdr:col>
      <xdr:colOff>295275</xdr:colOff>
      <xdr:row>19</xdr:row>
      <xdr:rowOff>0</xdr:rowOff>
    </xdr:to>
    <xdr:sp>
      <xdr:nvSpPr>
        <xdr:cNvPr id="32" name="Line 58"/>
        <xdr:cNvSpPr>
          <a:spLocks/>
        </xdr:cNvSpPr>
      </xdr:nvSpPr>
      <xdr:spPr>
        <a:xfrm flipV="1">
          <a:off x="7181850" y="24098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85725</xdr:rowOff>
    </xdr:from>
    <xdr:to>
      <xdr:col>22</xdr:col>
      <xdr:colOff>428625</xdr:colOff>
      <xdr:row>12</xdr:row>
      <xdr:rowOff>85725</xdr:rowOff>
    </xdr:to>
    <xdr:sp>
      <xdr:nvSpPr>
        <xdr:cNvPr id="33" name="Line 59"/>
        <xdr:cNvSpPr>
          <a:spLocks/>
        </xdr:cNvSpPr>
      </xdr:nvSpPr>
      <xdr:spPr>
        <a:xfrm flipH="1">
          <a:off x="7496175" y="2162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12</xdr:row>
      <xdr:rowOff>85725</xdr:rowOff>
    </xdr:from>
    <xdr:to>
      <xdr:col>24</xdr:col>
      <xdr:colOff>0</xdr:colOff>
      <xdr:row>12</xdr:row>
      <xdr:rowOff>85725</xdr:rowOff>
    </xdr:to>
    <xdr:sp>
      <xdr:nvSpPr>
        <xdr:cNvPr id="34" name="Line 60"/>
        <xdr:cNvSpPr>
          <a:spLocks/>
        </xdr:cNvSpPr>
      </xdr:nvSpPr>
      <xdr:spPr>
        <a:xfrm>
          <a:off x="8286750" y="2162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19050</xdr:rowOff>
    </xdr:from>
    <xdr:to>
      <xdr:col>22</xdr:col>
      <xdr:colOff>0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>
          <a:off x="7496175" y="2095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28575</xdr:rowOff>
    </xdr:from>
    <xdr:to>
      <xdr:col>24</xdr:col>
      <xdr:colOff>9525</xdr:colOff>
      <xdr:row>12</xdr:row>
      <xdr:rowOff>152400</xdr:rowOff>
    </xdr:to>
    <xdr:sp>
      <xdr:nvSpPr>
        <xdr:cNvPr id="36" name="Line 62"/>
        <xdr:cNvSpPr>
          <a:spLocks/>
        </xdr:cNvSpPr>
      </xdr:nvSpPr>
      <xdr:spPr>
        <a:xfrm>
          <a:off x="8724900" y="2105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14</xdr:row>
      <xdr:rowOff>9525</xdr:rowOff>
    </xdr:from>
    <xdr:to>
      <xdr:col>21</xdr:col>
      <xdr:colOff>361950</xdr:colOff>
      <xdr:row>14</xdr:row>
      <xdr:rowOff>9525</xdr:rowOff>
    </xdr:to>
    <xdr:sp>
      <xdr:nvSpPr>
        <xdr:cNvPr id="37" name="Line 63"/>
        <xdr:cNvSpPr>
          <a:spLocks/>
        </xdr:cNvSpPr>
      </xdr:nvSpPr>
      <xdr:spPr>
        <a:xfrm>
          <a:off x="7105650" y="2409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9525</xdr:rowOff>
    </xdr:from>
    <xdr:to>
      <xdr:col>21</xdr:col>
      <xdr:colOff>381000</xdr:colOff>
      <xdr:row>29</xdr:row>
      <xdr:rowOff>9525</xdr:rowOff>
    </xdr:to>
    <xdr:sp>
      <xdr:nvSpPr>
        <xdr:cNvPr id="38" name="Line 64"/>
        <xdr:cNvSpPr>
          <a:spLocks/>
        </xdr:cNvSpPr>
      </xdr:nvSpPr>
      <xdr:spPr>
        <a:xfrm>
          <a:off x="7153275" y="4914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14</xdr:row>
      <xdr:rowOff>0</xdr:rowOff>
    </xdr:from>
    <xdr:to>
      <xdr:col>24</xdr:col>
      <xdr:colOff>323850</xdr:colOff>
      <xdr:row>14</xdr:row>
      <xdr:rowOff>104775</xdr:rowOff>
    </xdr:to>
    <xdr:sp>
      <xdr:nvSpPr>
        <xdr:cNvPr id="39" name="Line 66"/>
        <xdr:cNvSpPr>
          <a:spLocks/>
        </xdr:cNvSpPr>
      </xdr:nvSpPr>
      <xdr:spPr>
        <a:xfrm flipV="1">
          <a:off x="9039225" y="2400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16</xdr:row>
      <xdr:rowOff>38100</xdr:rowOff>
    </xdr:from>
    <xdr:to>
      <xdr:col>24</xdr:col>
      <xdr:colOff>323850</xdr:colOff>
      <xdr:row>17</xdr:row>
      <xdr:rowOff>0</xdr:rowOff>
    </xdr:to>
    <xdr:sp>
      <xdr:nvSpPr>
        <xdr:cNvPr id="40" name="Line 67"/>
        <xdr:cNvSpPr>
          <a:spLocks/>
        </xdr:cNvSpPr>
      </xdr:nvSpPr>
      <xdr:spPr>
        <a:xfrm>
          <a:off x="9039225" y="2762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20</xdr:row>
      <xdr:rowOff>133350</xdr:rowOff>
    </xdr:from>
    <xdr:to>
      <xdr:col>24</xdr:col>
      <xdr:colOff>323850</xdr:colOff>
      <xdr:row>26</xdr:row>
      <xdr:rowOff>152400</xdr:rowOff>
    </xdr:to>
    <xdr:sp>
      <xdr:nvSpPr>
        <xdr:cNvPr id="41" name="Line 68"/>
        <xdr:cNvSpPr>
          <a:spLocks/>
        </xdr:cNvSpPr>
      </xdr:nvSpPr>
      <xdr:spPr>
        <a:xfrm>
          <a:off x="9039225" y="35433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16</xdr:row>
      <xdr:rowOff>152400</xdr:rowOff>
    </xdr:from>
    <xdr:to>
      <xdr:col>24</xdr:col>
      <xdr:colOff>323850</xdr:colOff>
      <xdr:row>19</xdr:row>
      <xdr:rowOff>66675</xdr:rowOff>
    </xdr:to>
    <xdr:sp>
      <xdr:nvSpPr>
        <xdr:cNvPr id="42" name="Line 69"/>
        <xdr:cNvSpPr>
          <a:spLocks/>
        </xdr:cNvSpPr>
      </xdr:nvSpPr>
      <xdr:spPr>
        <a:xfrm flipV="1">
          <a:off x="9039225" y="2876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29</xdr:row>
      <xdr:rowOff>0</xdr:rowOff>
    </xdr:from>
    <xdr:to>
      <xdr:col>24</xdr:col>
      <xdr:colOff>323850</xdr:colOff>
      <xdr:row>29</xdr:row>
      <xdr:rowOff>104775</xdr:rowOff>
    </xdr:to>
    <xdr:sp>
      <xdr:nvSpPr>
        <xdr:cNvPr id="43" name="Line 70"/>
        <xdr:cNvSpPr>
          <a:spLocks/>
        </xdr:cNvSpPr>
      </xdr:nvSpPr>
      <xdr:spPr>
        <a:xfrm flipV="1">
          <a:off x="9039225" y="490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28</xdr:row>
      <xdr:rowOff>9525</xdr:rowOff>
    </xdr:from>
    <xdr:to>
      <xdr:col>24</xdr:col>
      <xdr:colOff>390525</xdr:colOff>
      <xdr:row>28</xdr:row>
      <xdr:rowOff>9525</xdr:rowOff>
    </xdr:to>
    <xdr:sp>
      <xdr:nvSpPr>
        <xdr:cNvPr id="44" name="Line 71"/>
        <xdr:cNvSpPr>
          <a:spLocks/>
        </xdr:cNvSpPr>
      </xdr:nvSpPr>
      <xdr:spPr>
        <a:xfrm>
          <a:off x="8972550" y="4752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17</xdr:row>
      <xdr:rowOff>0</xdr:rowOff>
    </xdr:from>
    <xdr:to>
      <xdr:col>24</xdr:col>
      <xdr:colOff>428625</xdr:colOff>
      <xdr:row>17</xdr:row>
      <xdr:rowOff>0</xdr:rowOff>
    </xdr:to>
    <xdr:sp>
      <xdr:nvSpPr>
        <xdr:cNvPr id="45" name="Line 72"/>
        <xdr:cNvSpPr>
          <a:spLocks/>
        </xdr:cNvSpPr>
      </xdr:nvSpPr>
      <xdr:spPr>
        <a:xfrm>
          <a:off x="8943975" y="2905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0</xdr:rowOff>
    </xdr:from>
    <xdr:to>
      <xdr:col>24</xdr:col>
      <xdr:colOff>409575</xdr:colOff>
      <xdr:row>14</xdr:row>
      <xdr:rowOff>0</xdr:rowOff>
    </xdr:to>
    <xdr:sp>
      <xdr:nvSpPr>
        <xdr:cNvPr id="46" name="Line 73"/>
        <xdr:cNvSpPr>
          <a:spLocks/>
        </xdr:cNvSpPr>
      </xdr:nvSpPr>
      <xdr:spPr>
        <a:xfrm>
          <a:off x="8963025" y="2400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29</xdr:row>
      <xdr:rowOff>0</xdr:rowOff>
    </xdr:from>
    <xdr:to>
      <xdr:col>24</xdr:col>
      <xdr:colOff>419100</xdr:colOff>
      <xdr:row>29</xdr:row>
      <xdr:rowOff>0</xdr:rowOff>
    </xdr:to>
    <xdr:sp>
      <xdr:nvSpPr>
        <xdr:cNvPr id="47" name="Line 74"/>
        <xdr:cNvSpPr>
          <a:spLocks/>
        </xdr:cNvSpPr>
      </xdr:nvSpPr>
      <xdr:spPr>
        <a:xfrm>
          <a:off x="8953500" y="4905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44</xdr:row>
      <xdr:rowOff>95250</xdr:rowOff>
    </xdr:from>
    <xdr:to>
      <xdr:col>6</xdr:col>
      <xdr:colOff>171450</xdr:colOff>
      <xdr:row>44</xdr:row>
      <xdr:rowOff>161925</xdr:rowOff>
    </xdr:to>
    <xdr:sp>
      <xdr:nvSpPr>
        <xdr:cNvPr id="48" name="Line 77"/>
        <xdr:cNvSpPr>
          <a:spLocks/>
        </xdr:cNvSpPr>
      </xdr:nvSpPr>
      <xdr:spPr>
        <a:xfrm flipH="1" flipV="1">
          <a:off x="2657475" y="7639050"/>
          <a:ext cx="190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44</xdr:row>
      <xdr:rowOff>95250</xdr:rowOff>
    </xdr:from>
    <xdr:to>
      <xdr:col>6</xdr:col>
      <xdr:colOff>152400</xdr:colOff>
      <xdr:row>44</xdr:row>
      <xdr:rowOff>95250</xdr:rowOff>
    </xdr:to>
    <xdr:sp>
      <xdr:nvSpPr>
        <xdr:cNvPr id="49" name="Line 78"/>
        <xdr:cNvSpPr>
          <a:spLocks/>
        </xdr:cNvSpPr>
      </xdr:nvSpPr>
      <xdr:spPr>
        <a:xfrm flipH="1">
          <a:off x="2628900" y="7639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44</xdr:row>
      <xdr:rowOff>0</xdr:rowOff>
    </xdr:from>
    <xdr:to>
      <xdr:col>11</xdr:col>
      <xdr:colOff>0</xdr:colOff>
      <xdr:row>44</xdr:row>
      <xdr:rowOff>152400</xdr:rowOff>
    </xdr:to>
    <xdr:sp>
      <xdr:nvSpPr>
        <xdr:cNvPr id="50" name="Line 83"/>
        <xdr:cNvSpPr>
          <a:spLocks/>
        </xdr:cNvSpPr>
      </xdr:nvSpPr>
      <xdr:spPr>
        <a:xfrm flipH="1">
          <a:off x="3876675" y="754380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44</xdr:row>
      <xdr:rowOff>95250</xdr:rowOff>
    </xdr:from>
    <xdr:to>
      <xdr:col>10</xdr:col>
      <xdr:colOff>152400</xdr:colOff>
      <xdr:row>44</xdr:row>
      <xdr:rowOff>161925</xdr:rowOff>
    </xdr:to>
    <xdr:sp>
      <xdr:nvSpPr>
        <xdr:cNvPr id="51" name="Line 84"/>
        <xdr:cNvSpPr>
          <a:spLocks/>
        </xdr:cNvSpPr>
      </xdr:nvSpPr>
      <xdr:spPr>
        <a:xfrm flipH="1" flipV="1">
          <a:off x="3857625" y="7639050"/>
          <a:ext cx="190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44</xdr:row>
      <xdr:rowOff>95250</xdr:rowOff>
    </xdr:from>
    <xdr:to>
      <xdr:col>10</xdr:col>
      <xdr:colOff>133350</xdr:colOff>
      <xdr:row>44</xdr:row>
      <xdr:rowOff>95250</xdr:rowOff>
    </xdr:to>
    <xdr:sp>
      <xdr:nvSpPr>
        <xdr:cNvPr id="52" name="Line 86"/>
        <xdr:cNvSpPr>
          <a:spLocks/>
        </xdr:cNvSpPr>
      </xdr:nvSpPr>
      <xdr:spPr>
        <a:xfrm flipH="1">
          <a:off x="3819525" y="763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44</xdr:row>
      <xdr:rowOff>0</xdr:rowOff>
    </xdr:from>
    <xdr:to>
      <xdr:col>7</xdr:col>
      <xdr:colOff>0</xdr:colOff>
      <xdr:row>44</xdr:row>
      <xdr:rowOff>161925</xdr:rowOff>
    </xdr:to>
    <xdr:sp>
      <xdr:nvSpPr>
        <xdr:cNvPr id="53" name="Line 87"/>
        <xdr:cNvSpPr>
          <a:spLocks/>
        </xdr:cNvSpPr>
      </xdr:nvSpPr>
      <xdr:spPr>
        <a:xfrm flipH="1">
          <a:off x="2686050" y="7543800"/>
          <a:ext cx="38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590550</xdr:colOff>
      <xdr:row>68</xdr:row>
      <xdr:rowOff>9525</xdr:rowOff>
    </xdr:from>
    <xdr:to>
      <xdr:col>34</xdr:col>
      <xdr:colOff>0</xdr:colOff>
      <xdr:row>92</xdr:row>
      <xdr:rowOff>19050</xdr:rowOff>
    </xdr:to>
    <xdr:sp>
      <xdr:nvSpPr>
        <xdr:cNvPr id="54" name="Line 90"/>
        <xdr:cNvSpPr>
          <a:spLocks/>
        </xdr:cNvSpPr>
      </xdr:nvSpPr>
      <xdr:spPr>
        <a:xfrm>
          <a:off x="7477125" y="11515725"/>
          <a:ext cx="7334250" cy="402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92</xdr:row>
      <xdr:rowOff>0</xdr:rowOff>
    </xdr:from>
    <xdr:to>
      <xdr:col>36</xdr:col>
      <xdr:colOff>0</xdr:colOff>
      <xdr:row>92</xdr:row>
      <xdr:rowOff>0</xdr:rowOff>
    </xdr:to>
    <xdr:sp>
      <xdr:nvSpPr>
        <xdr:cNvPr id="55" name="Line 91"/>
        <xdr:cNvSpPr>
          <a:spLocks/>
        </xdr:cNvSpPr>
      </xdr:nvSpPr>
      <xdr:spPr>
        <a:xfrm>
          <a:off x="14811375" y="15525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68</xdr:row>
      <xdr:rowOff>0</xdr:rowOff>
    </xdr:from>
    <xdr:to>
      <xdr:col>21</xdr:col>
      <xdr:colOff>600075</xdr:colOff>
      <xdr:row>68</xdr:row>
      <xdr:rowOff>0</xdr:rowOff>
    </xdr:to>
    <xdr:sp>
      <xdr:nvSpPr>
        <xdr:cNvPr id="56" name="Line 93"/>
        <xdr:cNvSpPr>
          <a:spLocks/>
        </xdr:cNvSpPr>
      </xdr:nvSpPr>
      <xdr:spPr>
        <a:xfrm flipH="1">
          <a:off x="6972300" y="11506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65</xdr:row>
      <xdr:rowOff>104775</xdr:rowOff>
    </xdr:from>
    <xdr:to>
      <xdr:col>33</xdr:col>
      <xdr:colOff>600075</xdr:colOff>
      <xdr:row>91</xdr:row>
      <xdr:rowOff>85725</xdr:rowOff>
    </xdr:to>
    <xdr:sp>
      <xdr:nvSpPr>
        <xdr:cNvPr id="57" name="Line 94"/>
        <xdr:cNvSpPr>
          <a:spLocks/>
        </xdr:cNvSpPr>
      </xdr:nvSpPr>
      <xdr:spPr>
        <a:xfrm>
          <a:off x="6867525" y="11106150"/>
          <a:ext cx="7934325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67</xdr:row>
      <xdr:rowOff>114300</xdr:rowOff>
    </xdr:from>
    <xdr:to>
      <xdr:col>22</xdr:col>
      <xdr:colOff>9525</xdr:colOff>
      <xdr:row>67</xdr:row>
      <xdr:rowOff>114300</xdr:rowOff>
    </xdr:to>
    <xdr:sp>
      <xdr:nvSpPr>
        <xdr:cNvPr id="58" name="Line 95"/>
        <xdr:cNvSpPr>
          <a:spLocks/>
        </xdr:cNvSpPr>
      </xdr:nvSpPr>
      <xdr:spPr>
        <a:xfrm>
          <a:off x="6972300" y="11439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67</xdr:row>
      <xdr:rowOff>114300</xdr:rowOff>
    </xdr:from>
    <xdr:to>
      <xdr:col>23</xdr:col>
      <xdr:colOff>9525</xdr:colOff>
      <xdr:row>67</xdr:row>
      <xdr:rowOff>114300</xdr:rowOff>
    </xdr:to>
    <xdr:sp>
      <xdr:nvSpPr>
        <xdr:cNvPr id="59" name="Line 96"/>
        <xdr:cNvSpPr>
          <a:spLocks/>
        </xdr:cNvSpPr>
      </xdr:nvSpPr>
      <xdr:spPr>
        <a:xfrm>
          <a:off x="6372225" y="114395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67</xdr:row>
      <xdr:rowOff>114300</xdr:rowOff>
    </xdr:from>
    <xdr:to>
      <xdr:col>24</xdr:col>
      <xdr:colOff>552450</xdr:colOff>
      <xdr:row>71</xdr:row>
      <xdr:rowOff>19050</xdr:rowOff>
    </xdr:to>
    <xdr:sp>
      <xdr:nvSpPr>
        <xdr:cNvPr id="60" name="Line 97"/>
        <xdr:cNvSpPr>
          <a:spLocks/>
        </xdr:cNvSpPr>
      </xdr:nvSpPr>
      <xdr:spPr>
        <a:xfrm>
          <a:off x="8115300" y="11439525"/>
          <a:ext cx="1152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600075</xdr:colOff>
      <xdr:row>91</xdr:row>
      <xdr:rowOff>76200</xdr:rowOff>
    </xdr:from>
    <xdr:to>
      <xdr:col>35</xdr:col>
      <xdr:colOff>561975</xdr:colOff>
      <xdr:row>91</xdr:row>
      <xdr:rowOff>76200</xdr:rowOff>
    </xdr:to>
    <xdr:sp>
      <xdr:nvSpPr>
        <xdr:cNvPr id="61" name="Line 108"/>
        <xdr:cNvSpPr>
          <a:spLocks/>
        </xdr:cNvSpPr>
      </xdr:nvSpPr>
      <xdr:spPr>
        <a:xfrm>
          <a:off x="14801850" y="15440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542925</xdr:colOff>
      <xdr:row>69</xdr:row>
      <xdr:rowOff>28575</xdr:rowOff>
    </xdr:from>
    <xdr:to>
      <xdr:col>22</xdr:col>
      <xdr:colOff>581025</xdr:colOff>
      <xdr:row>69</xdr:row>
      <xdr:rowOff>76200</xdr:rowOff>
    </xdr:to>
    <xdr:sp>
      <xdr:nvSpPr>
        <xdr:cNvPr id="62" name="Oval 109"/>
        <xdr:cNvSpPr>
          <a:spLocks/>
        </xdr:cNvSpPr>
      </xdr:nvSpPr>
      <xdr:spPr>
        <a:xfrm>
          <a:off x="8039100" y="11696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571500</xdr:colOff>
      <xdr:row>89</xdr:row>
      <xdr:rowOff>0</xdr:rowOff>
    </xdr:from>
    <xdr:to>
      <xdr:col>33</xdr:col>
      <xdr:colOff>0</xdr:colOff>
      <xdr:row>89</xdr:row>
      <xdr:rowOff>47625</xdr:rowOff>
    </xdr:to>
    <xdr:sp>
      <xdr:nvSpPr>
        <xdr:cNvPr id="63" name="Oval 110"/>
        <xdr:cNvSpPr>
          <a:spLocks/>
        </xdr:cNvSpPr>
      </xdr:nvSpPr>
      <xdr:spPr>
        <a:xfrm>
          <a:off x="14163675" y="150399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561975</xdr:colOff>
      <xdr:row>70</xdr:row>
      <xdr:rowOff>180975</xdr:rowOff>
    </xdr:from>
    <xdr:to>
      <xdr:col>23</xdr:col>
      <xdr:colOff>600075</xdr:colOff>
      <xdr:row>71</xdr:row>
      <xdr:rowOff>38100</xdr:rowOff>
    </xdr:to>
    <xdr:sp>
      <xdr:nvSpPr>
        <xdr:cNvPr id="64" name="Oval 111"/>
        <xdr:cNvSpPr>
          <a:spLocks/>
        </xdr:cNvSpPr>
      </xdr:nvSpPr>
      <xdr:spPr>
        <a:xfrm>
          <a:off x="8667750" y="12039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561975</xdr:colOff>
      <xdr:row>72</xdr:row>
      <xdr:rowOff>152400</xdr:rowOff>
    </xdr:from>
    <xdr:to>
      <xdr:col>24</xdr:col>
      <xdr:colOff>600075</xdr:colOff>
      <xdr:row>73</xdr:row>
      <xdr:rowOff>38100</xdr:rowOff>
    </xdr:to>
    <xdr:sp>
      <xdr:nvSpPr>
        <xdr:cNvPr id="65" name="Oval 112"/>
        <xdr:cNvSpPr>
          <a:spLocks/>
        </xdr:cNvSpPr>
      </xdr:nvSpPr>
      <xdr:spPr>
        <a:xfrm>
          <a:off x="9277350" y="123634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571500</xdr:colOff>
      <xdr:row>75</xdr:row>
      <xdr:rowOff>0</xdr:rowOff>
    </xdr:from>
    <xdr:to>
      <xdr:col>26</xdr:col>
      <xdr:colOff>0</xdr:colOff>
      <xdr:row>75</xdr:row>
      <xdr:rowOff>47625</xdr:rowOff>
    </xdr:to>
    <xdr:sp>
      <xdr:nvSpPr>
        <xdr:cNvPr id="66" name="Oval 113"/>
        <xdr:cNvSpPr>
          <a:spLocks/>
        </xdr:cNvSpPr>
      </xdr:nvSpPr>
      <xdr:spPr>
        <a:xfrm>
          <a:off x="9896475" y="126968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571500</xdr:colOff>
      <xdr:row>77</xdr:row>
      <xdr:rowOff>0</xdr:rowOff>
    </xdr:from>
    <xdr:to>
      <xdr:col>27</xdr:col>
      <xdr:colOff>0</xdr:colOff>
      <xdr:row>77</xdr:row>
      <xdr:rowOff>47625</xdr:rowOff>
    </xdr:to>
    <xdr:sp>
      <xdr:nvSpPr>
        <xdr:cNvPr id="67" name="Oval 114"/>
        <xdr:cNvSpPr>
          <a:spLocks/>
        </xdr:cNvSpPr>
      </xdr:nvSpPr>
      <xdr:spPr>
        <a:xfrm>
          <a:off x="10506075" y="130397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561975</xdr:colOff>
      <xdr:row>78</xdr:row>
      <xdr:rowOff>152400</xdr:rowOff>
    </xdr:from>
    <xdr:to>
      <xdr:col>27</xdr:col>
      <xdr:colOff>600075</xdr:colOff>
      <xdr:row>79</xdr:row>
      <xdr:rowOff>9525</xdr:rowOff>
    </xdr:to>
    <xdr:sp>
      <xdr:nvSpPr>
        <xdr:cNvPr id="68" name="Oval 115"/>
        <xdr:cNvSpPr>
          <a:spLocks/>
        </xdr:cNvSpPr>
      </xdr:nvSpPr>
      <xdr:spPr>
        <a:xfrm>
          <a:off x="11106150" y="13354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561975</xdr:colOff>
      <xdr:row>80</xdr:row>
      <xdr:rowOff>114300</xdr:rowOff>
    </xdr:from>
    <xdr:to>
      <xdr:col>28</xdr:col>
      <xdr:colOff>600075</xdr:colOff>
      <xdr:row>81</xdr:row>
      <xdr:rowOff>0</xdr:rowOff>
    </xdr:to>
    <xdr:sp>
      <xdr:nvSpPr>
        <xdr:cNvPr id="69" name="Oval 116"/>
        <xdr:cNvSpPr>
          <a:spLocks/>
        </xdr:cNvSpPr>
      </xdr:nvSpPr>
      <xdr:spPr>
        <a:xfrm>
          <a:off x="11715750" y="136969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561975</xdr:colOff>
      <xdr:row>82</xdr:row>
      <xdr:rowOff>123825</xdr:rowOff>
    </xdr:from>
    <xdr:to>
      <xdr:col>29</xdr:col>
      <xdr:colOff>600075</xdr:colOff>
      <xdr:row>83</xdr:row>
      <xdr:rowOff>9525</xdr:rowOff>
    </xdr:to>
    <xdr:sp>
      <xdr:nvSpPr>
        <xdr:cNvPr id="70" name="Oval 117"/>
        <xdr:cNvSpPr>
          <a:spLocks/>
        </xdr:cNvSpPr>
      </xdr:nvSpPr>
      <xdr:spPr>
        <a:xfrm>
          <a:off x="12325350" y="14030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561975</xdr:colOff>
      <xdr:row>84</xdr:row>
      <xdr:rowOff>142875</xdr:rowOff>
    </xdr:from>
    <xdr:to>
      <xdr:col>30</xdr:col>
      <xdr:colOff>600075</xdr:colOff>
      <xdr:row>85</xdr:row>
      <xdr:rowOff>28575</xdr:rowOff>
    </xdr:to>
    <xdr:sp>
      <xdr:nvSpPr>
        <xdr:cNvPr id="71" name="Oval 118"/>
        <xdr:cNvSpPr>
          <a:spLocks/>
        </xdr:cNvSpPr>
      </xdr:nvSpPr>
      <xdr:spPr>
        <a:xfrm>
          <a:off x="12934950" y="143732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561975</xdr:colOff>
      <xdr:row>86</xdr:row>
      <xdr:rowOff>152400</xdr:rowOff>
    </xdr:from>
    <xdr:to>
      <xdr:col>31</xdr:col>
      <xdr:colOff>600075</xdr:colOff>
      <xdr:row>87</xdr:row>
      <xdr:rowOff>38100</xdr:rowOff>
    </xdr:to>
    <xdr:sp>
      <xdr:nvSpPr>
        <xdr:cNvPr id="72" name="Oval 119"/>
        <xdr:cNvSpPr>
          <a:spLocks/>
        </xdr:cNvSpPr>
      </xdr:nvSpPr>
      <xdr:spPr>
        <a:xfrm>
          <a:off x="13544550" y="14706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600075</xdr:colOff>
      <xdr:row>91</xdr:row>
      <xdr:rowOff>28575</xdr:rowOff>
    </xdr:from>
    <xdr:to>
      <xdr:col>34</xdr:col>
      <xdr:colOff>28575</xdr:colOff>
      <xdr:row>91</xdr:row>
      <xdr:rowOff>76200</xdr:rowOff>
    </xdr:to>
    <xdr:sp>
      <xdr:nvSpPr>
        <xdr:cNvPr id="73" name="Oval 120"/>
        <xdr:cNvSpPr>
          <a:spLocks/>
        </xdr:cNvSpPr>
      </xdr:nvSpPr>
      <xdr:spPr>
        <a:xfrm>
          <a:off x="14801850" y="153924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571500</xdr:colOff>
      <xdr:row>91</xdr:row>
      <xdr:rowOff>9525</xdr:rowOff>
    </xdr:from>
    <xdr:to>
      <xdr:col>35</xdr:col>
      <xdr:colOff>0</xdr:colOff>
      <xdr:row>91</xdr:row>
      <xdr:rowOff>57150</xdr:rowOff>
    </xdr:to>
    <xdr:sp>
      <xdr:nvSpPr>
        <xdr:cNvPr id="74" name="Oval 121"/>
        <xdr:cNvSpPr>
          <a:spLocks/>
        </xdr:cNvSpPr>
      </xdr:nvSpPr>
      <xdr:spPr>
        <a:xfrm>
          <a:off x="15382875" y="153733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466725</xdr:colOff>
      <xdr:row>91</xdr:row>
      <xdr:rowOff>28575</xdr:rowOff>
    </xdr:from>
    <xdr:to>
      <xdr:col>35</xdr:col>
      <xdr:colOff>504825</xdr:colOff>
      <xdr:row>91</xdr:row>
      <xdr:rowOff>76200</xdr:rowOff>
    </xdr:to>
    <xdr:sp>
      <xdr:nvSpPr>
        <xdr:cNvPr id="75" name="Oval 122"/>
        <xdr:cNvSpPr>
          <a:spLocks/>
        </xdr:cNvSpPr>
      </xdr:nvSpPr>
      <xdr:spPr>
        <a:xfrm>
          <a:off x="15887700" y="153924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65</xdr:row>
      <xdr:rowOff>104775</xdr:rowOff>
    </xdr:from>
    <xdr:to>
      <xdr:col>21</xdr:col>
      <xdr:colOff>9525</xdr:colOff>
      <xdr:row>65</xdr:row>
      <xdr:rowOff>104775</xdr:rowOff>
    </xdr:to>
    <xdr:sp>
      <xdr:nvSpPr>
        <xdr:cNvPr id="76" name="Line 123"/>
        <xdr:cNvSpPr>
          <a:spLocks/>
        </xdr:cNvSpPr>
      </xdr:nvSpPr>
      <xdr:spPr>
        <a:xfrm flipH="1">
          <a:off x="6343650" y="11106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47625</xdr:rowOff>
    </xdr:from>
    <xdr:to>
      <xdr:col>20</xdr:col>
      <xdr:colOff>47625</xdr:colOff>
      <xdr:row>67</xdr:row>
      <xdr:rowOff>95250</xdr:rowOff>
    </xdr:to>
    <xdr:sp>
      <xdr:nvSpPr>
        <xdr:cNvPr id="77" name="Oval 124"/>
        <xdr:cNvSpPr>
          <a:spLocks/>
        </xdr:cNvSpPr>
      </xdr:nvSpPr>
      <xdr:spPr>
        <a:xfrm>
          <a:off x="6343650" y="113728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67</xdr:row>
      <xdr:rowOff>47625</xdr:rowOff>
    </xdr:from>
    <xdr:to>
      <xdr:col>20</xdr:col>
      <xdr:colOff>542925</xdr:colOff>
      <xdr:row>67</xdr:row>
      <xdr:rowOff>95250</xdr:rowOff>
    </xdr:to>
    <xdr:sp>
      <xdr:nvSpPr>
        <xdr:cNvPr id="78" name="Oval 126"/>
        <xdr:cNvSpPr>
          <a:spLocks/>
        </xdr:cNvSpPr>
      </xdr:nvSpPr>
      <xdr:spPr>
        <a:xfrm>
          <a:off x="6838950" y="113728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65</xdr:row>
      <xdr:rowOff>123825</xdr:rowOff>
    </xdr:from>
    <xdr:to>
      <xdr:col>20</xdr:col>
      <xdr:colOff>66675</xdr:colOff>
      <xdr:row>66</xdr:row>
      <xdr:rowOff>9525</xdr:rowOff>
    </xdr:to>
    <xdr:sp>
      <xdr:nvSpPr>
        <xdr:cNvPr id="79" name="Oval 127"/>
        <xdr:cNvSpPr>
          <a:spLocks/>
        </xdr:cNvSpPr>
      </xdr:nvSpPr>
      <xdr:spPr>
        <a:xfrm>
          <a:off x="6362700" y="111252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65</xdr:row>
      <xdr:rowOff>114300</xdr:rowOff>
    </xdr:from>
    <xdr:to>
      <xdr:col>20</xdr:col>
      <xdr:colOff>542925</xdr:colOff>
      <xdr:row>66</xdr:row>
      <xdr:rowOff>0</xdr:rowOff>
    </xdr:to>
    <xdr:sp>
      <xdr:nvSpPr>
        <xdr:cNvPr id="80" name="Oval 128"/>
        <xdr:cNvSpPr>
          <a:spLocks/>
        </xdr:cNvSpPr>
      </xdr:nvSpPr>
      <xdr:spPr>
        <a:xfrm>
          <a:off x="6838950" y="111156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571500</xdr:colOff>
      <xdr:row>67</xdr:row>
      <xdr:rowOff>47625</xdr:rowOff>
    </xdr:from>
    <xdr:to>
      <xdr:col>22</xdr:col>
      <xdr:colOff>0</xdr:colOff>
      <xdr:row>67</xdr:row>
      <xdr:rowOff>95250</xdr:rowOff>
    </xdr:to>
    <xdr:sp>
      <xdr:nvSpPr>
        <xdr:cNvPr id="81" name="Oval 129"/>
        <xdr:cNvSpPr>
          <a:spLocks/>
        </xdr:cNvSpPr>
      </xdr:nvSpPr>
      <xdr:spPr>
        <a:xfrm>
          <a:off x="7458075" y="113728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64</xdr:row>
      <xdr:rowOff>0</xdr:rowOff>
    </xdr:from>
    <xdr:to>
      <xdr:col>22</xdr:col>
      <xdr:colOff>228600</xdr:colOff>
      <xdr:row>64</xdr:row>
      <xdr:rowOff>0</xdr:rowOff>
    </xdr:to>
    <xdr:sp>
      <xdr:nvSpPr>
        <xdr:cNvPr id="82" name="Line 130"/>
        <xdr:cNvSpPr>
          <a:spLocks/>
        </xdr:cNvSpPr>
      </xdr:nvSpPr>
      <xdr:spPr>
        <a:xfrm flipH="1">
          <a:off x="6762750" y="1083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64</xdr:row>
      <xdr:rowOff>0</xdr:rowOff>
    </xdr:from>
    <xdr:to>
      <xdr:col>20</xdr:col>
      <xdr:colOff>419100</xdr:colOff>
      <xdr:row>65</xdr:row>
      <xdr:rowOff>114300</xdr:rowOff>
    </xdr:to>
    <xdr:sp>
      <xdr:nvSpPr>
        <xdr:cNvPr id="83" name="Line 132"/>
        <xdr:cNvSpPr>
          <a:spLocks/>
        </xdr:cNvSpPr>
      </xdr:nvSpPr>
      <xdr:spPr>
        <a:xfrm>
          <a:off x="6753225" y="10839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76</xdr:row>
      <xdr:rowOff>0</xdr:rowOff>
    </xdr:from>
    <xdr:to>
      <xdr:col>26</xdr:col>
      <xdr:colOff>133350</xdr:colOff>
      <xdr:row>76</xdr:row>
      <xdr:rowOff>0</xdr:rowOff>
    </xdr:to>
    <xdr:sp>
      <xdr:nvSpPr>
        <xdr:cNvPr id="84" name="Line 134"/>
        <xdr:cNvSpPr>
          <a:spLocks/>
        </xdr:cNvSpPr>
      </xdr:nvSpPr>
      <xdr:spPr>
        <a:xfrm>
          <a:off x="8591550" y="128587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381000</xdr:colOff>
      <xdr:row>75</xdr:row>
      <xdr:rowOff>9525</xdr:rowOff>
    </xdr:to>
    <xdr:sp>
      <xdr:nvSpPr>
        <xdr:cNvPr id="85" name="Line 135"/>
        <xdr:cNvSpPr>
          <a:spLocks/>
        </xdr:cNvSpPr>
      </xdr:nvSpPr>
      <xdr:spPr>
        <a:xfrm flipH="1">
          <a:off x="9934575" y="12049125"/>
          <a:ext cx="381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371475</xdr:colOff>
      <xdr:row>71</xdr:row>
      <xdr:rowOff>0</xdr:rowOff>
    </xdr:from>
    <xdr:to>
      <xdr:col>28</xdr:col>
      <xdr:colOff>228600</xdr:colOff>
      <xdr:row>71</xdr:row>
      <xdr:rowOff>0</xdr:rowOff>
    </xdr:to>
    <xdr:sp>
      <xdr:nvSpPr>
        <xdr:cNvPr id="86" name="Line 136"/>
        <xdr:cNvSpPr>
          <a:spLocks/>
        </xdr:cNvSpPr>
      </xdr:nvSpPr>
      <xdr:spPr>
        <a:xfrm>
          <a:off x="10306050" y="120491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78</xdr:row>
      <xdr:rowOff>9525</xdr:rowOff>
    </xdr:from>
    <xdr:to>
      <xdr:col>29</xdr:col>
      <xdr:colOff>152400</xdr:colOff>
      <xdr:row>78</xdr:row>
      <xdr:rowOff>9525</xdr:rowOff>
    </xdr:to>
    <xdr:sp>
      <xdr:nvSpPr>
        <xdr:cNvPr id="87" name="Line 137"/>
        <xdr:cNvSpPr>
          <a:spLocks/>
        </xdr:cNvSpPr>
      </xdr:nvSpPr>
      <xdr:spPr>
        <a:xfrm flipH="1">
          <a:off x="11763375" y="13211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466725</xdr:colOff>
      <xdr:row>78</xdr:row>
      <xdr:rowOff>9525</xdr:rowOff>
    </xdr:from>
    <xdr:to>
      <xdr:col>30</xdr:col>
      <xdr:colOff>0</xdr:colOff>
      <xdr:row>78</xdr:row>
      <xdr:rowOff>9525</xdr:rowOff>
    </xdr:to>
    <xdr:sp>
      <xdr:nvSpPr>
        <xdr:cNvPr id="88" name="Line 138"/>
        <xdr:cNvSpPr>
          <a:spLocks/>
        </xdr:cNvSpPr>
      </xdr:nvSpPr>
      <xdr:spPr>
        <a:xfrm>
          <a:off x="12230100" y="13211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600075</xdr:colOff>
      <xdr:row>77</xdr:row>
      <xdr:rowOff>114300</xdr:rowOff>
    </xdr:from>
    <xdr:to>
      <xdr:col>29</xdr:col>
      <xdr:colOff>600075</xdr:colOff>
      <xdr:row>78</xdr:row>
      <xdr:rowOff>47625</xdr:rowOff>
    </xdr:to>
    <xdr:sp>
      <xdr:nvSpPr>
        <xdr:cNvPr id="89" name="Line 139"/>
        <xdr:cNvSpPr>
          <a:spLocks/>
        </xdr:cNvSpPr>
      </xdr:nvSpPr>
      <xdr:spPr>
        <a:xfrm>
          <a:off x="12363450" y="13154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79</xdr:row>
      <xdr:rowOff>9525</xdr:rowOff>
    </xdr:from>
    <xdr:to>
      <xdr:col>30</xdr:col>
      <xdr:colOff>409575</xdr:colOff>
      <xdr:row>79</xdr:row>
      <xdr:rowOff>9525</xdr:rowOff>
    </xdr:to>
    <xdr:sp>
      <xdr:nvSpPr>
        <xdr:cNvPr id="90" name="Line 140"/>
        <xdr:cNvSpPr>
          <a:spLocks/>
        </xdr:cNvSpPr>
      </xdr:nvSpPr>
      <xdr:spPr>
        <a:xfrm>
          <a:off x="12582525" y="13401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247650</xdr:colOff>
      <xdr:row>80</xdr:row>
      <xdr:rowOff>161925</xdr:rowOff>
    </xdr:from>
    <xdr:to>
      <xdr:col>30</xdr:col>
      <xdr:colOff>409575</xdr:colOff>
      <xdr:row>80</xdr:row>
      <xdr:rowOff>161925</xdr:rowOff>
    </xdr:to>
    <xdr:sp>
      <xdr:nvSpPr>
        <xdr:cNvPr id="91" name="Line 141"/>
        <xdr:cNvSpPr>
          <a:spLocks/>
        </xdr:cNvSpPr>
      </xdr:nvSpPr>
      <xdr:spPr>
        <a:xfrm>
          <a:off x="12620625" y="13744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333375</xdr:colOff>
      <xdr:row>80</xdr:row>
      <xdr:rowOff>85725</xdr:rowOff>
    </xdr:from>
    <xdr:to>
      <xdr:col>30</xdr:col>
      <xdr:colOff>333375</xdr:colOff>
      <xdr:row>81</xdr:row>
      <xdr:rowOff>0</xdr:rowOff>
    </xdr:to>
    <xdr:sp>
      <xdr:nvSpPr>
        <xdr:cNvPr id="92" name="Line 142"/>
        <xdr:cNvSpPr>
          <a:spLocks/>
        </xdr:cNvSpPr>
      </xdr:nvSpPr>
      <xdr:spPr>
        <a:xfrm>
          <a:off x="12706350" y="13668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323850</xdr:colOff>
      <xdr:row>79</xdr:row>
      <xdr:rowOff>0</xdr:rowOff>
    </xdr:from>
    <xdr:to>
      <xdr:col>30</xdr:col>
      <xdr:colOff>323850</xdr:colOff>
      <xdr:row>79</xdr:row>
      <xdr:rowOff>76200</xdr:rowOff>
    </xdr:to>
    <xdr:sp>
      <xdr:nvSpPr>
        <xdr:cNvPr id="93" name="Line 143"/>
        <xdr:cNvSpPr>
          <a:spLocks/>
        </xdr:cNvSpPr>
      </xdr:nvSpPr>
      <xdr:spPr>
        <a:xfrm flipV="1">
          <a:off x="12696825" y="13392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93</xdr:row>
      <xdr:rowOff>85725</xdr:rowOff>
    </xdr:from>
    <xdr:to>
      <xdr:col>21</xdr:col>
      <xdr:colOff>28575</xdr:colOff>
      <xdr:row>93</xdr:row>
      <xdr:rowOff>85725</xdr:rowOff>
    </xdr:to>
    <xdr:sp>
      <xdr:nvSpPr>
        <xdr:cNvPr id="94" name="Line 144"/>
        <xdr:cNvSpPr>
          <a:spLocks/>
        </xdr:cNvSpPr>
      </xdr:nvSpPr>
      <xdr:spPr>
        <a:xfrm flipH="1">
          <a:off x="6334125" y="157734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93</xdr:row>
      <xdr:rowOff>85725</xdr:rowOff>
    </xdr:from>
    <xdr:to>
      <xdr:col>22</xdr:col>
      <xdr:colOff>590550</xdr:colOff>
      <xdr:row>93</xdr:row>
      <xdr:rowOff>85725</xdr:rowOff>
    </xdr:to>
    <xdr:sp>
      <xdr:nvSpPr>
        <xdr:cNvPr id="95" name="Line 145"/>
        <xdr:cNvSpPr>
          <a:spLocks/>
        </xdr:cNvSpPr>
      </xdr:nvSpPr>
      <xdr:spPr>
        <a:xfrm>
          <a:off x="7467600" y="15773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93</xdr:row>
      <xdr:rowOff>38100</xdr:rowOff>
    </xdr:from>
    <xdr:to>
      <xdr:col>22</xdr:col>
      <xdr:colOff>600075</xdr:colOff>
      <xdr:row>93</xdr:row>
      <xdr:rowOff>142875</xdr:rowOff>
    </xdr:to>
    <xdr:sp>
      <xdr:nvSpPr>
        <xdr:cNvPr id="96" name="Line 146"/>
        <xdr:cNvSpPr>
          <a:spLocks/>
        </xdr:cNvSpPr>
      </xdr:nvSpPr>
      <xdr:spPr>
        <a:xfrm>
          <a:off x="8096250" y="157257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93</xdr:row>
      <xdr:rowOff>85725</xdr:rowOff>
    </xdr:from>
    <xdr:to>
      <xdr:col>28</xdr:col>
      <xdr:colOff>352425</xdr:colOff>
      <xdr:row>93</xdr:row>
      <xdr:rowOff>85725</xdr:rowOff>
    </xdr:to>
    <xdr:sp>
      <xdr:nvSpPr>
        <xdr:cNvPr id="97" name="Line 147"/>
        <xdr:cNvSpPr>
          <a:spLocks/>
        </xdr:cNvSpPr>
      </xdr:nvSpPr>
      <xdr:spPr>
        <a:xfrm flipH="1">
          <a:off x="8096250" y="157734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314325</xdr:colOff>
      <xdr:row>93</xdr:row>
      <xdr:rowOff>104775</xdr:rowOff>
    </xdr:from>
    <xdr:to>
      <xdr:col>33</xdr:col>
      <xdr:colOff>600075</xdr:colOff>
      <xdr:row>93</xdr:row>
      <xdr:rowOff>104775</xdr:rowOff>
    </xdr:to>
    <xdr:sp>
      <xdr:nvSpPr>
        <xdr:cNvPr id="98" name="Line 148"/>
        <xdr:cNvSpPr>
          <a:spLocks/>
        </xdr:cNvSpPr>
      </xdr:nvSpPr>
      <xdr:spPr>
        <a:xfrm>
          <a:off x="12077700" y="157924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93</xdr:row>
      <xdr:rowOff>47625</xdr:rowOff>
    </xdr:from>
    <xdr:to>
      <xdr:col>34</xdr:col>
      <xdr:colOff>9525</xdr:colOff>
      <xdr:row>94</xdr:row>
      <xdr:rowOff>28575</xdr:rowOff>
    </xdr:to>
    <xdr:sp>
      <xdr:nvSpPr>
        <xdr:cNvPr id="99" name="Line 149"/>
        <xdr:cNvSpPr>
          <a:spLocks/>
        </xdr:cNvSpPr>
      </xdr:nvSpPr>
      <xdr:spPr>
        <a:xfrm>
          <a:off x="14820900" y="15735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93</xdr:row>
      <xdr:rowOff>95250</xdr:rowOff>
    </xdr:from>
    <xdr:to>
      <xdr:col>34</xdr:col>
      <xdr:colOff>419100</xdr:colOff>
      <xdr:row>93</xdr:row>
      <xdr:rowOff>95250</xdr:rowOff>
    </xdr:to>
    <xdr:sp>
      <xdr:nvSpPr>
        <xdr:cNvPr id="100" name="Line 150"/>
        <xdr:cNvSpPr>
          <a:spLocks/>
        </xdr:cNvSpPr>
      </xdr:nvSpPr>
      <xdr:spPr>
        <a:xfrm flipH="1">
          <a:off x="14811375" y="15782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93</xdr:row>
      <xdr:rowOff>76200</xdr:rowOff>
    </xdr:from>
    <xdr:to>
      <xdr:col>36</xdr:col>
      <xdr:colOff>9525</xdr:colOff>
      <xdr:row>93</xdr:row>
      <xdr:rowOff>76200</xdr:rowOff>
    </xdr:to>
    <xdr:sp>
      <xdr:nvSpPr>
        <xdr:cNvPr id="101" name="Line 151"/>
        <xdr:cNvSpPr>
          <a:spLocks/>
        </xdr:cNvSpPr>
      </xdr:nvSpPr>
      <xdr:spPr>
        <a:xfrm>
          <a:off x="15640050" y="15763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93</xdr:row>
      <xdr:rowOff>9525</xdr:rowOff>
    </xdr:from>
    <xdr:to>
      <xdr:col>36</xdr:col>
      <xdr:colOff>0</xdr:colOff>
      <xdr:row>93</xdr:row>
      <xdr:rowOff>133350</xdr:rowOff>
    </xdr:to>
    <xdr:sp>
      <xdr:nvSpPr>
        <xdr:cNvPr id="102" name="Line 152"/>
        <xdr:cNvSpPr>
          <a:spLocks/>
        </xdr:cNvSpPr>
      </xdr:nvSpPr>
      <xdr:spPr>
        <a:xfrm>
          <a:off x="16030575" y="15697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89</xdr:row>
      <xdr:rowOff>9525</xdr:rowOff>
    </xdr:from>
    <xdr:to>
      <xdr:col>31</xdr:col>
      <xdr:colOff>600075</xdr:colOff>
      <xdr:row>89</xdr:row>
      <xdr:rowOff>9525</xdr:rowOff>
    </xdr:to>
    <xdr:sp>
      <xdr:nvSpPr>
        <xdr:cNvPr id="103" name="Line 153"/>
        <xdr:cNvSpPr>
          <a:spLocks/>
        </xdr:cNvSpPr>
      </xdr:nvSpPr>
      <xdr:spPr>
        <a:xfrm flipH="1">
          <a:off x="6962775" y="150495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64</xdr:row>
      <xdr:rowOff>152400</xdr:rowOff>
    </xdr:from>
    <xdr:to>
      <xdr:col>21</xdr:col>
      <xdr:colOff>333375</xdr:colOff>
      <xdr:row>78</xdr:row>
      <xdr:rowOff>47625</xdr:rowOff>
    </xdr:to>
    <xdr:sp>
      <xdr:nvSpPr>
        <xdr:cNvPr id="104" name="Line 154"/>
        <xdr:cNvSpPr>
          <a:spLocks/>
        </xdr:cNvSpPr>
      </xdr:nvSpPr>
      <xdr:spPr>
        <a:xfrm flipV="1">
          <a:off x="7219950" y="109918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79</xdr:row>
      <xdr:rowOff>142875</xdr:rowOff>
    </xdr:from>
    <xdr:to>
      <xdr:col>21</xdr:col>
      <xdr:colOff>323850</xdr:colOff>
      <xdr:row>88</xdr:row>
      <xdr:rowOff>142875</xdr:rowOff>
    </xdr:to>
    <xdr:sp>
      <xdr:nvSpPr>
        <xdr:cNvPr id="105" name="Line 155"/>
        <xdr:cNvSpPr>
          <a:spLocks/>
        </xdr:cNvSpPr>
      </xdr:nvSpPr>
      <xdr:spPr>
        <a:xfrm>
          <a:off x="7210425" y="135350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71</xdr:row>
      <xdr:rowOff>133350</xdr:rowOff>
    </xdr:from>
    <xdr:to>
      <xdr:col>22</xdr:col>
      <xdr:colOff>600075</xdr:colOff>
      <xdr:row>94</xdr:row>
      <xdr:rowOff>47625</xdr:rowOff>
    </xdr:to>
    <xdr:sp>
      <xdr:nvSpPr>
        <xdr:cNvPr id="106" name="Line 156"/>
        <xdr:cNvSpPr>
          <a:spLocks/>
        </xdr:cNvSpPr>
      </xdr:nvSpPr>
      <xdr:spPr>
        <a:xfrm>
          <a:off x="8096250" y="12182475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93</xdr:row>
      <xdr:rowOff>19050</xdr:rowOff>
    </xdr:from>
    <xdr:to>
      <xdr:col>20</xdr:col>
      <xdr:colOff>0</xdr:colOff>
      <xdr:row>94</xdr:row>
      <xdr:rowOff>19050</xdr:rowOff>
    </xdr:to>
    <xdr:sp>
      <xdr:nvSpPr>
        <xdr:cNvPr id="107" name="Line 157"/>
        <xdr:cNvSpPr>
          <a:spLocks/>
        </xdr:cNvSpPr>
      </xdr:nvSpPr>
      <xdr:spPr>
        <a:xfrm>
          <a:off x="6334125" y="15706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65</xdr:row>
      <xdr:rowOff>0</xdr:rowOff>
    </xdr:from>
    <xdr:to>
      <xdr:col>20</xdr:col>
      <xdr:colOff>9525</xdr:colOff>
      <xdr:row>67</xdr:row>
      <xdr:rowOff>171450</xdr:rowOff>
    </xdr:to>
    <xdr:sp>
      <xdr:nvSpPr>
        <xdr:cNvPr id="108" name="Line 158"/>
        <xdr:cNvSpPr>
          <a:spLocks/>
        </xdr:cNvSpPr>
      </xdr:nvSpPr>
      <xdr:spPr>
        <a:xfrm>
          <a:off x="6343650" y="11001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61</xdr:row>
      <xdr:rowOff>9525</xdr:rowOff>
    </xdr:from>
    <xdr:to>
      <xdr:col>7</xdr:col>
      <xdr:colOff>9525</xdr:colOff>
      <xdr:row>62</xdr:row>
      <xdr:rowOff>142875</xdr:rowOff>
    </xdr:to>
    <xdr:sp>
      <xdr:nvSpPr>
        <xdr:cNvPr id="109" name="Line 160"/>
        <xdr:cNvSpPr>
          <a:spLocks/>
        </xdr:cNvSpPr>
      </xdr:nvSpPr>
      <xdr:spPr>
        <a:xfrm flipH="1">
          <a:off x="2686050" y="10363200"/>
          <a:ext cx="47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62</xdr:row>
      <xdr:rowOff>47625</xdr:rowOff>
    </xdr:from>
    <xdr:to>
      <xdr:col>6</xdr:col>
      <xdr:colOff>180975</xdr:colOff>
      <xdr:row>62</xdr:row>
      <xdr:rowOff>152400</xdr:rowOff>
    </xdr:to>
    <xdr:sp>
      <xdr:nvSpPr>
        <xdr:cNvPr id="110" name="Line 161"/>
        <xdr:cNvSpPr>
          <a:spLocks/>
        </xdr:cNvSpPr>
      </xdr:nvSpPr>
      <xdr:spPr>
        <a:xfrm>
          <a:off x="2667000" y="105632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62</xdr:row>
      <xdr:rowOff>47625</xdr:rowOff>
    </xdr:from>
    <xdr:to>
      <xdr:col>6</xdr:col>
      <xdr:colOff>152400</xdr:colOff>
      <xdr:row>62</xdr:row>
      <xdr:rowOff>57150</xdr:rowOff>
    </xdr:to>
    <xdr:sp>
      <xdr:nvSpPr>
        <xdr:cNvPr id="111" name="Line 162"/>
        <xdr:cNvSpPr>
          <a:spLocks/>
        </xdr:cNvSpPr>
      </xdr:nvSpPr>
      <xdr:spPr>
        <a:xfrm>
          <a:off x="2609850" y="10563225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23</xdr:row>
      <xdr:rowOff>28575</xdr:rowOff>
    </xdr:from>
    <xdr:to>
      <xdr:col>16</xdr:col>
      <xdr:colOff>0</xdr:colOff>
      <xdr:row>47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28700" y="3009900"/>
          <a:ext cx="35433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0" y="5953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23</xdr:row>
      <xdr:rowOff>0</xdr:rowOff>
    </xdr:from>
    <xdr:to>
      <xdr:col>3</xdr:col>
      <xdr:colOff>295275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19150" y="2981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21</xdr:row>
      <xdr:rowOff>9525</xdr:rowOff>
    </xdr:from>
    <xdr:to>
      <xdr:col>15</xdr:col>
      <xdr:colOff>295275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733425" y="2743200"/>
          <a:ext cx="3838575" cy="3162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22</xdr:row>
      <xdr:rowOff>114300</xdr:rowOff>
    </xdr:from>
    <xdr:to>
      <xdr:col>4</xdr:col>
      <xdr:colOff>9525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19150" y="2971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5</xdr:col>
      <xdr:colOff>9525</xdr:colOff>
      <xdr:row>22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6250" y="2971800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7</xdr:col>
      <xdr:colOff>0</xdr:colOff>
      <xdr:row>26</xdr:row>
      <xdr:rowOff>28575</xdr:rowOff>
    </xdr:to>
    <xdr:sp>
      <xdr:nvSpPr>
        <xdr:cNvPr id="7" name="Line 7"/>
        <xdr:cNvSpPr>
          <a:spLocks/>
        </xdr:cNvSpPr>
      </xdr:nvSpPr>
      <xdr:spPr>
        <a:xfrm>
          <a:off x="1333500" y="2981325"/>
          <a:ext cx="58102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46</xdr:row>
      <xdr:rowOff>76200</xdr:rowOff>
    </xdr:from>
    <xdr:to>
      <xdr:col>17</xdr:col>
      <xdr:colOff>295275</xdr:colOff>
      <xdr:row>46</xdr:row>
      <xdr:rowOff>76200</xdr:rowOff>
    </xdr:to>
    <xdr:sp>
      <xdr:nvSpPr>
        <xdr:cNvPr id="8" name="Line 15"/>
        <xdr:cNvSpPr>
          <a:spLocks/>
        </xdr:cNvSpPr>
      </xdr:nvSpPr>
      <xdr:spPr>
        <a:xfrm>
          <a:off x="4572000" y="59055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46</xdr:row>
      <xdr:rowOff>28575</xdr:rowOff>
    </xdr:from>
    <xdr:to>
      <xdr:col>17</xdr:col>
      <xdr:colOff>295275</xdr:colOff>
      <xdr:row>46</xdr:row>
      <xdr:rowOff>76200</xdr:rowOff>
    </xdr:to>
    <xdr:sp>
      <xdr:nvSpPr>
        <xdr:cNvPr id="9" name="Oval 29"/>
        <xdr:cNvSpPr>
          <a:spLocks/>
        </xdr:cNvSpPr>
      </xdr:nvSpPr>
      <xdr:spPr>
        <a:xfrm>
          <a:off x="5162550" y="5857875"/>
          <a:ext cx="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447675" y="2733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21</xdr:row>
      <xdr:rowOff>0</xdr:rowOff>
    </xdr:from>
    <xdr:to>
      <xdr:col>2</xdr:col>
      <xdr:colOff>295275</xdr:colOff>
      <xdr:row>21</xdr:row>
      <xdr:rowOff>0</xdr:rowOff>
    </xdr:to>
    <xdr:sp>
      <xdr:nvSpPr>
        <xdr:cNvPr id="11" name="Oval 34"/>
        <xdr:cNvSpPr>
          <a:spLocks/>
        </xdr:cNvSpPr>
      </xdr:nvSpPr>
      <xdr:spPr>
        <a:xfrm>
          <a:off x="733425" y="27336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21</xdr:row>
      <xdr:rowOff>0</xdr:rowOff>
    </xdr:from>
    <xdr:to>
      <xdr:col>2</xdr:col>
      <xdr:colOff>295275</xdr:colOff>
      <xdr:row>21</xdr:row>
      <xdr:rowOff>0</xdr:rowOff>
    </xdr:to>
    <xdr:sp>
      <xdr:nvSpPr>
        <xdr:cNvPr id="12" name="Line 37"/>
        <xdr:cNvSpPr>
          <a:spLocks/>
        </xdr:cNvSpPr>
      </xdr:nvSpPr>
      <xdr:spPr>
        <a:xfrm>
          <a:off x="7334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32</xdr:row>
      <xdr:rowOff>0</xdr:rowOff>
    </xdr:from>
    <xdr:to>
      <xdr:col>8</xdr:col>
      <xdr:colOff>247650</xdr:colOff>
      <xdr:row>32</xdr:row>
      <xdr:rowOff>0</xdr:rowOff>
    </xdr:to>
    <xdr:sp>
      <xdr:nvSpPr>
        <xdr:cNvPr id="13" name="Line 38"/>
        <xdr:cNvSpPr>
          <a:spLocks/>
        </xdr:cNvSpPr>
      </xdr:nvSpPr>
      <xdr:spPr>
        <a:xfrm>
          <a:off x="1619250" y="40957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26</xdr:row>
      <xdr:rowOff>0</xdr:rowOff>
    </xdr:from>
    <xdr:to>
      <xdr:col>8</xdr:col>
      <xdr:colOff>295275</xdr:colOff>
      <xdr:row>30</xdr:row>
      <xdr:rowOff>28575</xdr:rowOff>
    </xdr:to>
    <xdr:sp>
      <xdr:nvSpPr>
        <xdr:cNvPr id="14" name="Line 39"/>
        <xdr:cNvSpPr>
          <a:spLocks/>
        </xdr:cNvSpPr>
      </xdr:nvSpPr>
      <xdr:spPr>
        <a:xfrm flipH="1">
          <a:off x="2209800" y="3352800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26</xdr:row>
      <xdr:rowOff>0</xdr:rowOff>
    </xdr:from>
    <xdr:to>
      <xdr:col>10</xdr:col>
      <xdr:colOff>228600</xdr:colOff>
      <xdr:row>26</xdr:row>
      <xdr:rowOff>0</xdr:rowOff>
    </xdr:to>
    <xdr:sp>
      <xdr:nvSpPr>
        <xdr:cNvPr id="15" name="Line 40"/>
        <xdr:cNvSpPr>
          <a:spLocks/>
        </xdr:cNvSpPr>
      </xdr:nvSpPr>
      <xdr:spPr>
        <a:xfrm>
          <a:off x="2505075" y="3352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9525</xdr:rowOff>
    </xdr:from>
    <xdr:to>
      <xdr:col>11</xdr:col>
      <xdr:colOff>152400</xdr:colOff>
      <xdr:row>33</xdr:row>
      <xdr:rowOff>9525</xdr:rowOff>
    </xdr:to>
    <xdr:sp>
      <xdr:nvSpPr>
        <xdr:cNvPr id="16" name="Line 41"/>
        <xdr:cNvSpPr>
          <a:spLocks/>
        </xdr:cNvSpPr>
      </xdr:nvSpPr>
      <xdr:spPr>
        <a:xfrm flipH="1">
          <a:off x="3095625" y="4229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33</xdr:row>
      <xdr:rowOff>9525</xdr:rowOff>
    </xdr:from>
    <xdr:to>
      <xdr:col>12</xdr:col>
      <xdr:colOff>0</xdr:colOff>
      <xdr:row>33</xdr:row>
      <xdr:rowOff>9525</xdr:rowOff>
    </xdr:to>
    <xdr:sp>
      <xdr:nvSpPr>
        <xdr:cNvPr id="17" name="Line 42"/>
        <xdr:cNvSpPr>
          <a:spLocks/>
        </xdr:cNvSpPr>
      </xdr:nvSpPr>
      <xdr:spPr>
        <a:xfrm>
          <a:off x="3390900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32</xdr:row>
      <xdr:rowOff>114300</xdr:rowOff>
    </xdr:from>
    <xdr:to>
      <xdr:col>11</xdr:col>
      <xdr:colOff>295275</xdr:colOff>
      <xdr:row>33</xdr:row>
      <xdr:rowOff>47625</xdr:rowOff>
    </xdr:to>
    <xdr:sp>
      <xdr:nvSpPr>
        <xdr:cNvPr id="18" name="Line 43"/>
        <xdr:cNvSpPr>
          <a:spLocks/>
        </xdr:cNvSpPr>
      </xdr:nvSpPr>
      <xdr:spPr>
        <a:xfrm>
          <a:off x="3390900" y="42100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34</xdr:row>
      <xdr:rowOff>9525</xdr:rowOff>
    </xdr:from>
    <xdr:to>
      <xdr:col>12</xdr:col>
      <xdr:colOff>295275</xdr:colOff>
      <xdr:row>34</xdr:row>
      <xdr:rowOff>9525</xdr:rowOff>
    </xdr:to>
    <xdr:sp>
      <xdr:nvSpPr>
        <xdr:cNvPr id="19" name="Line 44"/>
        <xdr:cNvSpPr>
          <a:spLocks/>
        </xdr:cNvSpPr>
      </xdr:nvSpPr>
      <xdr:spPr>
        <a:xfrm>
          <a:off x="3600450" y="4352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35</xdr:row>
      <xdr:rowOff>123825</xdr:rowOff>
    </xdr:from>
    <xdr:to>
      <xdr:col>12</xdr:col>
      <xdr:colOff>295275</xdr:colOff>
      <xdr:row>35</xdr:row>
      <xdr:rowOff>123825</xdr:rowOff>
    </xdr:to>
    <xdr:sp>
      <xdr:nvSpPr>
        <xdr:cNvPr id="20" name="Line 45"/>
        <xdr:cNvSpPr>
          <a:spLocks/>
        </xdr:cNvSpPr>
      </xdr:nvSpPr>
      <xdr:spPr>
        <a:xfrm>
          <a:off x="3638550" y="4591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33</xdr:row>
      <xdr:rowOff>95250</xdr:rowOff>
    </xdr:from>
    <xdr:to>
      <xdr:col>12</xdr:col>
      <xdr:colOff>257175</xdr:colOff>
      <xdr:row>34</xdr:row>
      <xdr:rowOff>9525</xdr:rowOff>
    </xdr:to>
    <xdr:sp>
      <xdr:nvSpPr>
        <xdr:cNvPr id="21" name="Line 46"/>
        <xdr:cNvSpPr>
          <a:spLocks/>
        </xdr:cNvSpPr>
      </xdr:nvSpPr>
      <xdr:spPr>
        <a:xfrm>
          <a:off x="3648075" y="43148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36</xdr:row>
      <xdr:rowOff>9525</xdr:rowOff>
    </xdr:from>
    <xdr:to>
      <xdr:col>12</xdr:col>
      <xdr:colOff>228600</xdr:colOff>
      <xdr:row>36</xdr:row>
      <xdr:rowOff>85725</xdr:rowOff>
    </xdr:to>
    <xdr:sp>
      <xdr:nvSpPr>
        <xdr:cNvPr id="22" name="Line 47"/>
        <xdr:cNvSpPr>
          <a:spLocks/>
        </xdr:cNvSpPr>
      </xdr:nvSpPr>
      <xdr:spPr>
        <a:xfrm flipV="1">
          <a:off x="3619500" y="460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44</xdr:row>
      <xdr:rowOff>9525</xdr:rowOff>
    </xdr:from>
    <xdr:to>
      <xdr:col>13</xdr:col>
      <xdr:colOff>295275</xdr:colOff>
      <xdr:row>44</xdr:row>
      <xdr:rowOff>9525</xdr:rowOff>
    </xdr:to>
    <xdr:sp>
      <xdr:nvSpPr>
        <xdr:cNvPr id="23" name="Line 48"/>
        <xdr:cNvSpPr>
          <a:spLocks/>
        </xdr:cNvSpPr>
      </xdr:nvSpPr>
      <xdr:spPr>
        <a:xfrm flipH="1">
          <a:off x="809625" y="559117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48</xdr:row>
      <xdr:rowOff>57150</xdr:rowOff>
    </xdr:from>
    <xdr:to>
      <xdr:col>18</xdr:col>
      <xdr:colOff>9525</xdr:colOff>
      <xdr:row>48</xdr:row>
      <xdr:rowOff>57150</xdr:rowOff>
    </xdr:to>
    <xdr:sp>
      <xdr:nvSpPr>
        <xdr:cNvPr id="24" name="Line 49"/>
        <xdr:cNvSpPr>
          <a:spLocks/>
        </xdr:cNvSpPr>
      </xdr:nvSpPr>
      <xdr:spPr>
        <a:xfrm>
          <a:off x="5067300" y="6134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66675</xdr:rowOff>
    </xdr:from>
    <xdr:to>
      <xdr:col>16</xdr:col>
      <xdr:colOff>266700</xdr:colOff>
      <xdr:row>48</xdr:row>
      <xdr:rowOff>66675</xdr:rowOff>
    </xdr:to>
    <xdr:sp>
      <xdr:nvSpPr>
        <xdr:cNvPr id="25" name="Line 50"/>
        <xdr:cNvSpPr>
          <a:spLocks/>
        </xdr:cNvSpPr>
      </xdr:nvSpPr>
      <xdr:spPr>
        <a:xfrm flipH="1">
          <a:off x="4572000" y="614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123825</xdr:rowOff>
    </xdr:to>
    <xdr:sp>
      <xdr:nvSpPr>
        <xdr:cNvPr id="26" name="Line 51"/>
        <xdr:cNvSpPr>
          <a:spLocks/>
        </xdr:cNvSpPr>
      </xdr:nvSpPr>
      <xdr:spPr>
        <a:xfrm>
          <a:off x="4581525" y="6076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28575</xdr:rowOff>
    </xdr:from>
    <xdr:to>
      <xdr:col>18</xdr:col>
      <xdr:colOff>9525</xdr:colOff>
      <xdr:row>48</xdr:row>
      <xdr:rowOff>123825</xdr:rowOff>
    </xdr:to>
    <xdr:sp>
      <xdr:nvSpPr>
        <xdr:cNvPr id="27" name="Line 52"/>
        <xdr:cNvSpPr>
          <a:spLocks/>
        </xdr:cNvSpPr>
      </xdr:nvSpPr>
      <xdr:spPr>
        <a:xfrm>
          <a:off x="5172075" y="61055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48</xdr:row>
      <xdr:rowOff>66675</xdr:rowOff>
    </xdr:from>
    <xdr:to>
      <xdr:col>16</xdr:col>
      <xdr:colOff>9525</xdr:colOff>
      <xdr:row>48</xdr:row>
      <xdr:rowOff>66675</xdr:rowOff>
    </xdr:to>
    <xdr:sp>
      <xdr:nvSpPr>
        <xdr:cNvPr id="28" name="Line 53"/>
        <xdr:cNvSpPr>
          <a:spLocks/>
        </xdr:cNvSpPr>
      </xdr:nvSpPr>
      <xdr:spPr>
        <a:xfrm>
          <a:off x="3352800" y="61436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49</xdr:row>
      <xdr:rowOff>47625</xdr:rowOff>
    </xdr:to>
    <xdr:sp>
      <xdr:nvSpPr>
        <xdr:cNvPr id="29" name="Line 54"/>
        <xdr:cNvSpPr>
          <a:spLocks/>
        </xdr:cNvSpPr>
      </xdr:nvSpPr>
      <xdr:spPr>
        <a:xfrm>
          <a:off x="1323975" y="3362325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66675</xdr:rowOff>
    </xdr:from>
    <xdr:to>
      <xdr:col>10</xdr:col>
      <xdr:colOff>295275</xdr:colOff>
      <xdr:row>48</xdr:row>
      <xdr:rowOff>66675</xdr:rowOff>
    </xdr:to>
    <xdr:sp>
      <xdr:nvSpPr>
        <xdr:cNvPr id="30" name="Line 55"/>
        <xdr:cNvSpPr>
          <a:spLocks/>
        </xdr:cNvSpPr>
      </xdr:nvSpPr>
      <xdr:spPr>
        <a:xfrm flipH="1">
          <a:off x="1323975" y="6143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66675</xdr:rowOff>
    </xdr:from>
    <xdr:to>
      <xdr:col>5</xdr:col>
      <xdr:colOff>0</xdr:colOff>
      <xdr:row>48</xdr:row>
      <xdr:rowOff>66675</xdr:rowOff>
    </xdr:to>
    <xdr:sp>
      <xdr:nvSpPr>
        <xdr:cNvPr id="31" name="Line 56"/>
        <xdr:cNvSpPr>
          <a:spLocks/>
        </xdr:cNvSpPr>
      </xdr:nvSpPr>
      <xdr:spPr>
        <a:xfrm>
          <a:off x="1028700" y="6143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66675</xdr:rowOff>
    </xdr:from>
    <xdr:to>
      <xdr:col>3</xdr:col>
      <xdr:colOff>85725</xdr:colOff>
      <xdr:row>48</xdr:row>
      <xdr:rowOff>66675</xdr:rowOff>
    </xdr:to>
    <xdr:sp>
      <xdr:nvSpPr>
        <xdr:cNvPr id="32" name="Line 57"/>
        <xdr:cNvSpPr>
          <a:spLocks/>
        </xdr:cNvSpPr>
      </xdr:nvSpPr>
      <xdr:spPr>
        <a:xfrm flipH="1">
          <a:off x="438150" y="6143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295275</xdr:colOff>
      <xdr:row>28</xdr:row>
      <xdr:rowOff>76200</xdr:rowOff>
    </xdr:from>
    <xdr:to>
      <xdr:col>19</xdr:col>
      <xdr:colOff>295275</xdr:colOff>
      <xdr:row>28</xdr:row>
      <xdr:rowOff>114300</xdr:rowOff>
    </xdr:to>
    <xdr:sp>
      <xdr:nvSpPr>
        <xdr:cNvPr id="33" name="Oval 58"/>
        <xdr:cNvSpPr>
          <a:spLocks/>
        </xdr:cNvSpPr>
      </xdr:nvSpPr>
      <xdr:spPr>
        <a:xfrm>
          <a:off x="5753100" y="367665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42</xdr:row>
      <xdr:rowOff>9525</xdr:rowOff>
    </xdr:from>
    <xdr:to>
      <xdr:col>13</xdr:col>
      <xdr:colOff>295275</xdr:colOff>
      <xdr:row>42</xdr:row>
      <xdr:rowOff>47625</xdr:rowOff>
    </xdr:to>
    <xdr:sp>
      <xdr:nvSpPr>
        <xdr:cNvPr id="34" name="Oval 67"/>
        <xdr:cNvSpPr>
          <a:spLocks/>
        </xdr:cNvSpPr>
      </xdr:nvSpPr>
      <xdr:spPr>
        <a:xfrm>
          <a:off x="3981450" y="53435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44</xdr:row>
      <xdr:rowOff>9525</xdr:rowOff>
    </xdr:from>
    <xdr:to>
      <xdr:col>14</xdr:col>
      <xdr:colOff>295275</xdr:colOff>
      <xdr:row>44</xdr:row>
      <xdr:rowOff>47625</xdr:rowOff>
    </xdr:to>
    <xdr:sp>
      <xdr:nvSpPr>
        <xdr:cNvPr id="35" name="Oval 68"/>
        <xdr:cNvSpPr>
          <a:spLocks/>
        </xdr:cNvSpPr>
      </xdr:nvSpPr>
      <xdr:spPr>
        <a:xfrm>
          <a:off x="4276725" y="55911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46</xdr:row>
      <xdr:rowOff>9525</xdr:rowOff>
    </xdr:from>
    <xdr:to>
      <xdr:col>16</xdr:col>
      <xdr:colOff>0</xdr:colOff>
      <xdr:row>46</xdr:row>
      <xdr:rowOff>47625</xdr:rowOff>
    </xdr:to>
    <xdr:sp>
      <xdr:nvSpPr>
        <xdr:cNvPr id="36" name="Oval 69"/>
        <xdr:cNvSpPr>
          <a:spLocks/>
        </xdr:cNvSpPr>
      </xdr:nvSpPr>
      <xdr:spPr>
        <a:xfrm>
          <a:off x="4572000" y="58388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46</xdr:row>
      <xdr:rowOff>28575</xdr:rowOff>
    </xdr:from>
    <xdr:to>
      <xdr:col>16</xdr:col>
      <xdr:colOff>295275</xdr:colOff>
      <xdr:row>46</xdr:row>
      <xdr:rowOff>66675</xdr:rowOff>
    </xdr:to>
    <xdr:sp>
      <xdr:nvSpPr>
        <xdr:cNvPr id="37" name="Oval 70"/>
        <xdr:cNvSpPr>
          <a:spLocks/>
        </xdr:cNvSpPr>
      </xdr:nvSpPr>
      <xdr:spPr>
        <a:xfrm>
          <a:off x="4867275" y="58578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46</xdr:row>
      <xdr:rowOff>28575</xdr:rowOff>
    </xdr:from>
    <xdr:to>
      <xdr:col>17</xdr:col>
      <xdr:colOff>295275</xdr:colOff>
      <xdr:row>46</xdr:row>
      <xdr:rowOff>66675</xdr:rowOff>
    </xdr:to>
    <xdr:sp>
      <xdr:nvSpPr>
        <xdr:cNvPr id="38" name="Oval 71"/>
        <xdr:cNvSpPr>
          <a:spLocks/>
        </xdr:cNvSpPr>
      </xdr:nvSpPr>
      <xdr:spPr>
        <a:xfrm>
          <a:off x="5162550" y="58578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295275</xdr:colOff>
      <xdr:row>25</xdr:row>
      <xdr:rowOff>57150</xdr:rowOff>
    </xdr:from>
    <xdr:to>
      <xdr:col>19</xdr:col>
      <xdr:colOff>295275</xdr:colOff>
      <xdr:row>25</xdr:row>
      <xdr:rowOff>95250</xdr:rowOff>
    </xdr:to>
    <xdr:sp>
      <xdr:nvSpPr>
        <xdr:cNvPr id="39" name="Oval 72"/>
        <xdr:cNvSpPr>
          <a:spLocks/>
        </xdr:cNvSpPr>
      </xdr:nvSpPr>
      <xdr:spPr>
        <a:xfrm>
          <a:off x="5753100" y="32861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34</xdr:row>
      <xdr:rowOff>28575</xdr:rowOff>
    </xdr:from>
    <xdr:to>
      <xdr:col>9</xdr:col>
      <xdr:colOff>295275</xdr:colOff>
      <xdr:row>34</xdr:row>
      <xdr:rowOff>66675</xdr:rowOff>
    </xdr:to>
    <xdr:sp>
      <xdr:nvSpPr>
        <xdr:cNvPr id="40" name="Oval 73"/>
        <xdr:cNvSpPr>
          <a:spLocks/>
        </xdr:cNvSpPr>
      </xdr:nvSpPr>
      <xdr:spPr>
        <a:xfrm>
          <a:off x="2800350" y="43719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36</xdr:row>
      <xdr:rowOff>28575</xdr:rowOff>
    </xdr:from>
    <xdr:to>
      <xdr:col>11</xdr:col>
      <xdr:colOff>0</xdr:colOff>
      <xdr:row>36</xdr:row>
      <xdr:rowOff>66675</xdr:rowOff>
    </xdr:to>
    <xdr:sp>
      <xdr:nvSpPr>
        <xdr:cNvPr id="41" name="Oval 74"/>
        <xdr:cNvSpPr>
          <a:spLocks/>
        </xdr:cNvSpPr>
      </xdr:nvSpPr>
      <xdr:spPr>
        <a:xfrm>
          <a:off x="3095625" y="46196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38</xdr:row>
      <xdr:rowOff>28575</xdr:rowOff>
    </xdr:from>
    <xdr:to>
      <xdr:col>11</xdr:col>
      <xdr:colOff>295275</xdr:colOff>
      <xdr:row>38</xdr:row>
      <xdr:rowOff>66675</xdr:rowOff>
    </xdr:to>
    <xdr:sp>
      <xdr:nvSpPr>
        <xdr:cNvPr id="42" name="Oval 75"/>
        <xdr:cNvSpPr>
          <a:spLocks/>
        </xdr:cNvSpPr>
      </xdr:nvSpPr>
      <xdr:spPr>
        <a:xfrm>
          <a:off x="3390900" y="48672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40</xdr:row>
      <xdr:rowOff>19050</xdr:rowOff>
    </xdr:from>
    <xdr:to>
      <xdr:col>12</xdr:col>
      <xdr:colOff>295275</xdr:colOff>
      <xdr:row>40</xdr:row>
      <xdr:rowOff>57150</xdr:rowOff>
    </xdr:to>
    <xdr:sp>
      <xdr:nvSpPr>
        <xdr:cNvPr id="43" name="Oval 76"/>
        <xdr:cNvSpPr>
          <a:spLocks/>
        </xdr:cNvSpPr>
      </xdr:nvSpPr>
      <xdr:spPr>
        <a:xfrm>
          <a:off x="3686175" y="510540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32</xdr:row>
      <xdr:rowOff>47625</xdr:rowOff>
    </xdr:from>
    <xdr:to>
      <xdr:col>8</xdr:col>
      <xdr:colOff>295275</xdr:colOff>
      <xdr:row>32</xdr:row>
      <xdr:rowOff>85725</xdr:rowOff>
    </xdr:to>
    <xdr:sp>
      <xdr:nvSpPr>
        <xdr:cNvPr id="44" name="Oval 77"/>
        <xdr:cNvSpPr>
          <a:spLocks/>
        </xdr:cNvSpPr>
      </xdr:nvSpPr>
      <xdr:spPr>
        <a:xfrm>
          <a:off x="2505075" y="41433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28</xdr:row>
      <xdr:rowOff>47625</xdr:rowOff>
    </xdr:from>
    <xdr:to>
      <xdr:col>6</xdr:col>
      <xdr:colOff>295275</xdr:colOff>
      <xdr:row>28</xdr:row>
      <xdr:rowOff>85725</xdr:rowOff>
    </xdr:to>
    <xdr:sp>
      <xdr:nvSpPr>
        <xdr:cNvPr id="45" name="Oval 79"/>
        <xdr:cNvSpPr>
          <a:spLocks/>
        </xdr:cNvSpPr>
      </xdr:nvSpPr>
      <xdr:spPr>
        <a:xfrm>
          <a:off x="1914525" y="36480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26</xdr:row>
      <xdr:rowOff>47625</xdr:rowOff>
    </xdr:from>
    <xdr:to>
      <xdr:col>5</xdr:col>
      <xdr:colOff>295275</xdr:colOff>
      <xdr:row>26</xdr:row>
      <xdr:rowOff>85725</xdr:rowOff>
    </xdr:to>
    <xdr:sp>
      <xdr:nvSpPr>
        <xdr:cNvPr id="46" name="Oval 80"/>
        <xdr:cNvSpPr>
          <a:spLocks/>
        </xdr:cNvSpPr>
      </xdr:nvSpPr>
      <xdr:spPr>
        <a:xfrm>
          <a:off x="1619250" y="34004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47625</xdr:rowOff>
    </xdr:from>
    <xdr:to>
      <xdr:col>4</xdr:col>
      <xdr:colOff>295275</xdr:colOff>
      <xdr:row>24</xdr:row>
      <xdr:rowOff>85725</xdr:rowOff>
    </xdr:to>
    <xdr:sp>
      <xdr:nvSpPr>
        <xdr:cNvPr id="47" name="Oval 81"/>
        <xdr:cNvSpPr>
          <a:spLocks/>
        </xdr:cNvSpPr>
      </xdr:nvSpPr>
      <xdr:spPr>
        <a:xfrm>
          <a:off x="1323975" y="315277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47625</xdr:rowOff>
    </xdr:from>
    <xdr:to>
      <xdr:col>2</xdr:col>
      <xdr:colOff>295275</xdr:colOff>
      <xdr:row>22</xdr:row>
      <xdr:rowOff>85725</xdr:rowOff>
    </xdr:to>
    <xdr:sp>
      <xdr:nvSpPr>
        <xdr:cNvPr id="48" name="Oval 82"/>
        <xdr:cNvSpPr>
          <a:spLocks/>
        </xdr:cNvSpPr>
      </xdr:nvSpPr>
      <xdr:spPr>
        <a:xfrm>
          <a:off x="733425" y="29051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22</xdr:row>
      <xdr:rowOff>47625</xdr:rowOff>
    </xdr:from>
    <xdr:to>
      <xdr:col>3</xdr:col>
      <xdr:colOff>295275</xdr:colOff>
      <xdr:row>22</xdr:row>
      <xdr:rowOff>85725</xdr:rowOff>
    </xdr:to>
    <xdr:sp>
      <xdr:nvSpPr>
        <xdr:cNvPr id="49" name="Oval 83"/>
        <xdr:cNvSpPr>
          <a:spLocks/>
        </xdr:cNvSpPr>
      </xdr:nvSpPr>
      <xdr:spPr>
        <a:xfrm>
          <a:off x="1028700" y="2905125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21</xdr:row>
      <xdr:rowOff>9525</xdr:rowOff>
    </xdr:from>
    <xdr:to>
      <xdr:col>2</xdr:col>
      <xdr:colOff>295275</xdr:colOff>
      <xdr:row>21</xdr:row>
      <xdr:rowOff>47625</xdr:rowOff>
    </xdr:to>
    <xdr:sp>
      <xdr:nvSpPr>
        <xdr:cNvPr id="50" name="Oval 84"/>
        <xdr:cNvSpPr>
          <a:spLocks/>
        </xdr:cNvSpPr>
      </xdr:nvSpPr>
      <xdr:spPr>
        <a:xfrm>
          <a:off x="733425" y="274320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0</xdr:rowOff>
    </xdr:from>
    <xdr:to>
      <xdr:col>2</xdr:col>
      <xdr:colOff>38100</xdr:colOff>
      <xdr:row>21</xdr:row>
      <xdr:rowOff>38100</xdr:rowOff>
    </xdr:to>
    <xdr:sp>
      <xdr:nvSpPr>
        <xdr:cNvPr id="51" name="Oval 85"/>
        <xdr:cNvSpPr>
          <a:spLocks/>
        </xdr:cNvSpPr>
      </xdr:nvSpPr>
      <xdr:spPr>
        <a:xfrm>
          <a:off x="447675" y="27336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66675</xdr:rowOff>
    </xdr:from>
    <xdr:to>
      <xdr:col>2</xdr:col>
      <xdr:colOff>38100</xdr:colOff>
      <xdr:row>22</xdr:row>
      <xdr:rowOff>104775</xdr:rowOff>
    </xdr:to>
    <xdr:sp>
      <xdr:nvSpPr>
        <xdr:cNvPr id="52" name="Oval 86"/>
        <xdr:cNvSpPr>
          <a:spLocks/>
        </xdr:cNvSpPr>
      </xdr:nvSpPr>
      <xdr:spPr>
        <a:xfrm>
          <a:off x="447675" y="29241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38100</xdr:rowOff>
    </xdr:from>
    <xdr:to>
      <xdr:col>7</xdr:col>
      <xdr:colOff>295275</xdr:colOff>
      <xdr:row>30</xdr:row>
      <xdr:rowOff>76200</xdr:rowOff>
    </xdr:to>
    <xdr:sp>
      <xdr:nvSpPr>
        <xdr:cNvPr id="53" name="Oval 87"/>
        <xdr:cNvSpPr>
          <a:spLocks/>
        </xdr:cNvSpPr>
      </xdr:nvSpPr>
      <xdr:spPr>
        <a:xfrm>
          <a:off x="2209800" y="388620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</xdr:row>
      <xdr:rowOff>47625</xdr:rowOff>
    </xdr:from>
    <xdr:to>
      <xdr:col>3</xdr:col>
      <xdr:colOff>295275</xdr:colOff>
      <xdr:row>23</xdr:row>
      <xdr:rowOff>47625</xdr:rowOff>
    </xdr:to>
    <xdr:sp>
      <xdr:nvSpPr>
        <xdr:cNvPr id="54" name="Line 88"/>
        <xdr:cNvSpPr>
          <a:spLocks/>
        </xdr:cNvSpPr>
      </xdr:nvSpPr>
      <xdr:spPr>
        <a:xfrm flipH="1">
          <a:off x="438150" y="3028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49</xdr:row>
      <xdr:rowOff>57150</xdr:rowOff>
    </xdr:to>
    <xdr:sp>
      <xdr:nvSpPr>
        <xdr:cNvPr id="55" name="Line 89"/>
        <xdr:cNvSpPr>
          <a:spLocks/>
        </xdr:cNvSpPr>
      </xdr:nvSpPr>
      <xdr:spPr>
        <a:xfrm>
          <a:off x="438150" y="2752725"/>
          <a:ext cx="0" cy="3505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56" name="Line 90"/>
        <xdr:cNvSpPr>
          <a:spLocks/>
        </xdr:cNvSpPr>
      </xdr:nvSpPr>
      <xdr:spPr>
        <a:xfrm>
          <a:off x="2514600" y="1000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123825</xdr:rowOff>
    </xdr:from>
    <xdr:to>
      <xdr:col>9</xdr:col>
      <xdr:colOff>9525</xdr:colOff>
      <xdr:row>18</xdr:row>
      <xdr:rowOff>0</xdr:rowOff>
    </xdr:to>
    <xdr:sp>
      <xdr:nvSpPr>
        <xdr:cNvPr id="57" name="Line 91"/>
        <xdr:cNvSpPr>
          <a:spLocks/>
        </xdr:cNvSpPr>
      </xdr:nvSpPr>
      <xdr:spPr>
        <a:xfrm>
          <a:off x="2514600" y="10001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285750</xdr:colOff>
      <xdr:row>18</xdr:row>
      <xdr:rowOff>0</xdr:rowOff>
    </xdr:to>
    <xdr:sp>
      <xdr:nvSpPr>
        <xdr:cNvPr id="58" name="Line 92"/>
        <xdr:cNvSpPr>
          <a:spLocks/>
        </xdr:cNvSpPr>
      </xdr:nvSpPr>
      <xdr:spPr>
        <a:xfrm>
          <a:off x="2505075" y="2362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123825</xdr:rowOff>
    </xdr:from>
    <xdr:to>
      <xdr:col>11</xdr:col>
      <xdr:colOff>9525</xdr:colOff>
      <xdr:row>18</xdr:row>
      <xdr:rowOff>19050</xdr:rowOff>
    </xdr:to>
    <xdr:sp>
      <xdr:nvSpPr>
        <xdr:cNvPr id="59" name="Line 93"/>
        <xdr:cNvSpPr>
          <a:spLocks/>
        </xdr:cNvSpPr>
      </xdr:nvSpPr>
      <xdr:spPr>
        <a:xfrm>
          <a:off x="3105150" y="10001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9525</xdr:rowOff>
    </xdr:from>
    <xdr:to>
      <xdr:col>8</xdr:col>
      <xdr:colOff>209550</xdr:colOff>
      <xdr:row>19</xdr:row>
      <xdr:rowOff>9525</xdr:rowOff>
    </xdr:to>
    <xdr:sp>
      <xdr:nvSpPr>
        <xdr:cNvPr id="60" name="Line 95"/>
        <xdr:cNvSpPr>
          <a:spLocks/>
        </xdr:cNvSpPr>
      </xdr:nvSpPr>
      <xdr:spPr>
        <a:xfrm>
          <a:off x="2419350" y="8858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6</xdr:row>
      <xdr:rowOff>0</xdr:rowOff>
    </xdr:from>
    <xdr:to>
      <xdr:col>11</xdr:col>
      <xdr:colOff>114300</xdr:colOff>
      <xdr:row>19</xdr:row>
      <xdr:rowOff>9525</xdr:rowOff>
    </xdr:to>
    <xdr:sp>
      <xdr:nvSpPr>
        <xdr:cNvPr id="61" name="Line 96"/>
        <xdr:cNvSpPr>
          <a:spLocks/>
        </xdr:cNvSpPr>
      </xdr:nvSpPr>
      <xdr:spPr>
        <a:xfrm>
          <a:off x="3209925" y="8763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114300</xdr:rowOff>
    </xdr:from>
    <xdr:to>
      <xdr:col>9</xdr:col>
      <xdr:colOff>295275</xdr:colOff>
      <xdr:row>19</xdr:row>
      <xdr:rowOff>0</xdr:rowOff>
    </xdr:to>
    <xdr:sp>
      <xdr:nvSpPr>
        <xdr:cNvPr id="62" name="Line 97"/>
        <xdr:cNvSpPr>
          <a:spLocks/>
        </xdr:cNvSpPr>
      </xdr:nvSpPr>
      <xdr:spPr>
        <a:xfrm>
          <a:off x="2800350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17</xdr:row>
      <xdr:rowOff>123825</xdr:rowOff>
    </xdr:from>
    <xdr:to>
      <xdr:col>10</xdr:col>
      <xdr:colOff>295275</xdr:colOff>
      <xdr:row>19</xdr:row>
      <xdr:rowOff>19050</xdr:rowOff>
    </xdr:to>
    <xdr:sp>
      <xdr:nvSpPr>
        <xdr:cNvPr id="63" name="Line 98"/>
        <xdr:cNvSpPr>
          <a:spLocks/>
        </xdr:cNvSpPr>
      </xdr:nvSpPr>
      <xdr:spPr>
        <a:xfrm>
          <a:off x="3095625" y="23622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18</xdr:row>
      <xdr:rowOff>9525</xdr:rowOff>
    </xdr:from>
    <xdr:to>
      <xdr:col>11</xdr:col>
      <xdr:colOff>9525</xdr:colOff>
      <xdr:row>18</xdr:row>
      <xdr:rowOff>9525</xdr:rowOff>
    </xdr:to>
    <xdr:sp>
      <xdr:nvSpPr>
        <xdr:cNvPr id="64" name="Line 99"/>
        <xdr:cNvSpPr>
          <a:spLocks/>
        </xdr:cNvSpPr>
      </xdr:nvSpPr>
      <xdr:spPr>
        <a:xfrm>
          <a:off x="3095625" y="2371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</xdr:row>
      <xdr:rowOff>9525</xdr:rowOff>
    </xdr:from>
    <xdr:to>
      <xdr:col>10</xdr:col>
      <xdr:colOff>295275</xdr:colOff>
      <xdr:row>10</xdr:row>
      <xdr:rowOff>9525</xdr:rowOff>
    </xdr:to>
    <xdr:sp>
      <xdr:nvSpPr>
        <xdr:cNvPr id="65" name="Line 100"/>
        <xdr:cNvSpPr>
          <a:spLocks/>
        </xdr:cNvSpPr>
      </xdr:nvSpPr>
      <xdr:spPr>
        <a:xfrm>
          <a:off x="2505075" y="1381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123825</xdr:rowOff>
    </xdr:from>
    <xdr:to>
      <xdr:col>10</xdr:col>
      <xdr:colOff>295275</xdr:colOff>
      <xdr:row>15</xdr:row>
      <xdr:rowOff>123825</xdr:rowOff>
    </xdr:to>
    <xdr:sp>
      <xdr:nvSpPr>
        <xdr:cNvPr id="66" name="Line 101"/>
        <xdr:cNvSpPr>
          <a:spLocks/>
        </xdr:cNvSpPr>
      </xdr:nvSpPr>
      <xdr:spPr>
        <a:xfrm>
          <a:off x="2524125" y="2114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10</xdr:row>
      <xdr:rowOff>9525</xdr:rowOff>
    </xdr:from>
    <xdr:to>
      <xdr:col>9</xdr:col>
      <xdr:colOff>295275</xdr:colOff>
      <xdr:row>15</xdr:row>
      <xdr:rowOff>123825</xdr:rowOff>
    </xdr:to>
    <xdr:sp>
      <xdr:nvSpPr>
        <xdr:cNvPr id="67" name="Line 102"/>
        <xdr:cNvSpPr>
          <a:spLocks/>
        </xdr:cNvSpPr>
      </xdr:nvSpPr>
      <xdr:spPr>
        <a:xfrm>
          <a:off x="2800350" y="13811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10</xdr:row>
      <xdr:rowOff>19050</xdr:rowOff>
    </xdr:from>
    <xdr:to>
      <xdr:col>10</xdr:col>
      <xdr:colOff>28575</xdr:colOff>
      <xdr:row>15</xdr:row>
      <xdr:rowOff>123825</xdr:rowOff>
    </xdr:to>
    <xdr:sp>
      <xdr:nvSpPr>
        <xdr:cNvPr id="68" name="Line 103"/>
        <xdr:cNvSpPr>
          <a:spLocks/>
        </xdr:cNvSpPr>
      </xdr:nvSpPr>
      <xdr:spPr>
        <a:xfrm>
          <a:off x="2828925" y="13906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0</xdr:rowOff>
    </xdr:from>
    <xdr:to>
      <xdr:col>9</xdr:col>
      <xdr:colOff>295275</xdr:colOff>
      <xdr:row>11</xdr:row>
      <xdr:rowOff>0</xdr:rowOff>
    </xdr:to>
    <xdr:sp>
      <xdr:nvSpPr>
        <xdr:cNvPr id="69" name="Line 104"/>
        <xdr:cNvSpPr>
          <a:spLocks/>
        </xdr:cNvSpPr>
      </xdr:nvSpPr>
      <xdr:spPr>
        <a:xfrm>
          <a:off x="2524125" y="1495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295275</xdr:colOff>
      <xdr:row>12</xdr:row>
      <xdr:rowOff>9525</xdr:rowOff>
    </xdr:to>
    <xdr:sp>
      <xdr:nvSpPr>
        <xdr:cNvPr id="70" name="Line 105"/>
        <xdr:cNvSpPr>
          <a:spLocks/>
        </xdr:cNvSpPr>
      </xdr:nvSpPr>
      <xdr:spPr>
        <a:xfrm>
          <a:off x="2533650" y="1628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123825</xdr:rowOff>
    </xdr:from>
    <xdr:to>
      <xdr:col>9</xdr:col>
      <xdr:colOff>295275</xdr:colOff>
      <xdr:row>12</xdr:row>
      <xdr:rowOff>123825</xdr:rowOff>
    </xdr:to>
    <xdr:sp>
      <xdr:nvSpPr>
        <xdr:cNvPr id="71" name="Line 106"/>
        <xdr:cNvSpPr>
          <a:spLocks/>
        </xdr:cNvSpPr>
      </xdr:nvSpPr>
      <xdr:spPr>
        <a:xfrm>
          <a:off x="2533650" y="1743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123825</xdr:rowOff>
    </xdr:from>
    <xdr:to>
      <xdr:col>9</xdr:col>
      <xdr:colOff>295275</xdr:colOff>
      <xdr:row>13</xdr:row>
      <xdr:rowOff>123825</xdr:rowOff>
    </xdr:to>
    <xdr:sp>
      <xdr:nvSpPr>
        <xdr:cNvPr id="72" name="Line 107"/>
        <xdr:cNvSpPr>
          <a:spLocks/>
        </xdr:cNvSpPr>
      </xdr:nvSpPr>
      <xdr:spPr>
        <a:xfrm>
          <a:off x="2533650" y="1866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9525</xdr:rowOff>
    </xdr:from>
    <xdr:to>
      <xdr:col>9</xdr:col>
      <xdr:colOff>295275</xdr:colOff>
      <xdr:row>15</xdr:row>
      <xdr:rowOff>9525</xdr:rowOff>
    </xdr:to>
    <xdr:sp>
      <xdr:nvSpPr>
        <xdr:cNvPr id="73" name="Line 108"/>
        <xdr:cNvSpPr>
          <a:spLocks/>
        </xdr:cNvSpPr>
      </xdr:nvSpPr>
      <xdr:spPr>
        <a:xfrm>
          <a:off x="2533650" y="2000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</xdr:row>
      <xdr:rowOff>9525</xdr:rowOff>
    </xdr:from>
    <xdr:to>
      <xdr:col>10</xdr:col>
      <xdr:colOff>295275</xdr:colOff>
      <xdr:row>11</xdr:row>
      <xdr:rowOff>9525</xdr:rowOff>
    </xdr:to>
    <xdr:sp>
      <xdr:nvSpPr>
        <xdr:cNvPr id="74" name="Line 109"/>
        <xdr:cNvSpPr>
          <a:spLocks/>
        </xdr:cNvSpPr>
      </xdr:nvSpPr>
      <xdr:spPr>
        <a:xfrm>
          <a:off x="2838450" y="1504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0</xdr:rowOff>
    </xdr:from>
    <xdr:to>
      <xdr:col>10</xdr:col>
      <xdr:colOff>295275</xdr:colOff>
      <xdr:row>12</xdr:row>
      <xdr:rowOff>0</xdr:rowOff>
    </xdr:to>
    <xdr:sp>
      <xdr:nvSpPr>
        <xdr:cNvPr id="75" name="Line 110"/>
        <xdr:cNvSpPr>
          <a:spLocks/>
        </xdr:cNvSpPr>
      </xdr:nvSpPr>
      <xdr:spPr>
        <a:xfrm>
          <a:off x="2847975" y="1619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13</xdr:row>
      <xdr:rowOff>9525</xdr:rowOff>
    </xdr:from>
    <xdr:to>
      <xdr:col>10</xdr:col>
      <xdr:colOff>295275</xdr:colOff>
      <xdr:row>13</xdr:row>
      <xdr:rowOff>9525</xdr:rowOff>
    </xdr:to>
    <xdr:sp>
      <xdr:nvSpPr>
        <xdr:cNvPr id="76" name="Line 111"/>
        <xdr:cNvSpPr>
          <a:spLocks/>
        </xdr:cNvSpPr>
      </xdr:nvSpPr>
      <xdr:spPr>
        <a:xfrm>
          <a:off x="2857500" y="1752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9525</xdr:rowOff>
    </xdr:from>
    <xdr:to>
      <xdr:col>10</xdr:col>
      <xdr:colOff>295275</xdr:colOff>
      <xdr:row>14</xdr:row>
      <xdr:rowOff>9525</xdr:rowOff>
    </xdr:to>
    <xdr:sp>
      <xdr:nvSpPr>
        <xdr:cNvPr id="77" name="Line 112"/>
        <xdr:cNvSpPr>
          <a:spLocks/>
        </xdr:cNvSpPr>
      </xdr:nvSpPr>
      <xdr:spPr>
        <a:xfrm>
          <a:off x="2847975" y="1876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9525</xdr:rowOff>
    </xdr:from>
    <xdr:to>
      <xdr:col>10</xdr:col>
      <xdr:colOff>295275</xdr:colOff>
      <xdr:row>15</xdr:row>
      <xdr:rowOff>9525</xdr:rowOff>
    </xdr:to>
    <xdr:sp>
      <xdr:nvSpPr>
        <xdr:cNvPr id="78" name="Line 113"/>
        <xdr:cNvSpPr>
          <a:spLocks/>
        </xdr:cNvSpPr>
      </xdr:nvSpPr>
      <xdr:spPr>
        <a:xfrm>
          <a:off x="2857500" y="2000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11</xdr:row>
      <xdr:rowOff>123825</xdr:rowOff>
    </xdr:from>
    <xdr:to>
      <xdr:col>9</xdr:col>
      <xdr:colOff>295275</xdr:colOff>
      <xdr:row>14</xdr:row>
      <xdr:rowOff>95250</xdr:rowOff>
    </xdr:to>
    <xdr:sp>
      <xdr:nvSpPr>
        <xdr:cNvPr id="79" name="Line 114"/>
        <xdr:cNvSpPr>
          <a:spLocks/>
        </xdr:cNvSpPr>
      </xdr:nvSpPr>
      <xdr:spPr>
        <a:xfrm flipV="1">
          <a:off x="2800350" y="1619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13</xdr:row>
      <xdr:rowOff>0</xdr:rowOff>
    </xdr:from>
    <xdr:to>
      <xdr:col>8</xdr:col>
      <xdr:colOff>104775</xdr:colOff>
      <xdr:row>18</xdr:row>
      <xdr:rowOff>9525</xdr:rowOff>
    </xdr:to>
    <xdr:sp>
      <xdr:nvSpPr>
        <xdr:cNvPr id="80" name="Line 115"/>
        <xdr:cNvSpPr>
          <a:spLocks/>
        </xdr:cNvSpPr>
      </xdr:nvSpPr>
      <xdr:spPr>
        <a:xfrm>
          <a:off x="2314575" y="17430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7</xdr:row>
      <xdr:rowOff>9525</xdr:rowOff>
    </xdr:from>
    <xdr:to>
      <xdr:col>8</xdr:col>
      <xdr:colOff>161925</xdr:colOff>
      <xdr:row>12</xdr:row>
      <xdr:rowOff>0</xdr:rowOff>
    </xdr:to>
    <xdr:sp>
      <xdr:nvSpPr>
        <xdr:cNvPr id="81" name="Line 116"/>
        <xdr:cNvSpPr>
          <a:spLocks/>
        </xdr:cNvSpPr>
      </xdr:nvSpPr>
      <xdr:spPr>
        <a:xfrm flipV="1">
          <a:off x="2371725" y="10096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9</xdr:col>
      <xdr:colOff>285750</xdr:colOff>
      <xdr:row>4</xdr:row>
      <xdr:rowOff>57150</xdr:rowOff>
    </xdr:to>
    <xdr:sp>
      <xdr:nvSpPr>
        <xdr:cNvPr id="82" name="Line 117"/>
        <xdr:cNvSpPr>
          <a:spLocks/>
        </xdr:cNvSpPr>
      </xdr:nvSpPr>
      <xdr:spPr>
        <a:xfrm flipH="1">
          <a:off x="2505075" y="685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57150</xdr:rowOff>
    </xdr:from>
    <xdr:to>
      <xdr:col>11</xdr:col>
      <xdr:colOff>0</xdr:colOff>
      <xdr:row>4</xdr:row>
      <xdr:rowOff>57150</xdr:rowOff>
    </xdr:to>
    <xdr:sp>
      <xdr:nvSpPr>
        <xdr:cNvPr id="83" name="Line 118"/>
        <xdr:cNvSpPr>
          <a:spLocks/>
        </xdr:cNvSpPr>
      </xdr:nvSpPr>
      <xdr:spPr>
        <a:xfrm>
          <a:off x="2981325" y="685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0</xdr:colOff>
      <xdr:row>5</xdr:row>
      <xdr:rowOff>9525</xdr:rowOff>
    </xdr:to>
    <xdr:sp>
      <xdr:nvSpPr>
        <xdr:cNvPr id="84" name="Line 119"/>
        <xdr:cNvSpPr>
          <a:spLocks/>
        </xdr:cNvSpPr>
      </xdr:nvSpPr>
      <xdr:spPr>
        <a:xfrm>
          <a:off x="2505075" y="647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9525</xdr:rowOff>
    </xdr:from>
    <xdr:to>
      <xdr:col>11</xdr:col>
      <xdr:colOff>9525</xdr:colOff>
      <xdr:row>4</xdr:row>
      <xdr:rowOff>104775</xdr:rowOff>
    </xdr:to>
    <xdr:sp>
      <xdr:nvSpPr>
        <xdr:cNvPr id="85" name="Line 120"/>
        <xdr:cNvSpPr>
          <a:spLocks/>
        </xdr:cNvSpPr>
      </xdr:nvSpPr>
      <xdr:spPr>
        <a:xfrm>
          <a:off x="3105150" y="638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9525</xdr:rowOff>
    </xdr:from>
    <xdr:to>
      <xdr:col>8</xdr:col>
      <xdr:colOff>200025</xdr:colOff>
      <xdr:row>7</xdr:row>
      <xdr:rowOff>9525</xdr:rowOff>
    </xdr:to>
    <xdr:sp>
      <xdr:nvSpPr>
        <xdr:cNvPr id="86" name="Line 121"/>
        <xdr:cNvSpPr>
          <a:spLocks/>
        </xdr:cNvSpPr>
      </xdr:nvSpPr>
      <xdr:spPr>
        <a:xfrm>
          <a:off x="2266950" y="1009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9525</xdr:rowOff>
    </xdr:from>
    <xdr:to>
      <xdr:col>8</xdr:col>
      <xdr:colOff>190500</xdr:colOff>
      <xdr:row>18</xdr:row>
      <xdr:rowOff>9525</xdr:rowOff>
    </xdr:to>
    <xdr:sp>
      <xdr:nvSpPr>
        <xdr:cNvPr id="87" name="Line 122"/>
        <xdr:cNvSpPr>
          <a:spLocks/>
        </xdr:cNvSpPr>
      </xdr:nvSpPr>
      <xdr:spPr>
        <a:xfrm>
          <a:off x="2286000" y="2371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7</xdr:row>
      <xdr:rowOff>0</xdr:rowOff>
    </xdr:from>
    <xdr:to>
      <xdr:col>11</xdr:col>
      <xdr:colOff>295275</xdr:colOff>
      <xdr:row>7</xdr:row>
      <xdr:rowOff>104775</xdr:rowOff>
    </xdr:to>
    <xdr:sp>
      <xdr:nvSpPr>
        <xdr:cNvPr id="88" name="Line 123"/>
        <xdr:cNvSpPr>
          <a:spLocks/>
        </xdr:cNvSpPr>
      </xdr:nvSpPr>
      <xdr:spPr>
        <a:xfrm flipV="1">
          <a:off x="3390900" y="1000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38100</xdr:rowOff>
    </xdr:from>
    <xdr:to>
      <xdr:col>11</xdr:col>
      <xdr:colOff>295275</xdr:colOff>
      <xdr:row>10</xdr:row>
      <xdr:rowOff>0</xdr:rowOff>
    </xdr:to>
    <xdr:sp>
      <xdr:nvSpPr>
        <xdr:cNvPr id="89" name="Line 124"/>
        <xdr:cNvSpPr>
          <a:spLocks/>
        </xdr:cNvSpPr>
      </xdr:nvSpPr>
      <xdr:spPr>
        <a:xfrm>
          <a:off x="3390900" y="1285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123825</xdr:rowOff>
    </xdr:from>
    <xdr:to>
      <xdr:col>11</xdr:col>
      <xdr:colOff>295275</xdr:colOff>
      <xdr:row>15</xdr:row>
      <xdr:rowOff>123825</xdr:rowOff>
    </xdr:to>
    <xdr:sp>
      <xdr:nvSpPr>
        <xdr:cNvPr id="90" name="Line 125"/>
        <xdr:cNvSpPr>
          <a:spLocks/>
        </xdr:cNvSpPr>
      </xdr:nvSpPr>
      <xdr:spPr>
        <a:xfrm>
          <a:off x="3390900" y="1866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123825</xdr:rowOff>
    </xdr:from>
    <xdr:to>
      <xdr:col>11</xdr:col>
      <xdr:colOff>295275</xdr:colOff>
      <xdr:row>12</xdr:row>
      <xdr:rowOff>66675</xdr:rowOff>
    </xdr:to>
    <xdr:sp>
      <xdr:nvSpPr>
        <xdr:cNvPr id="91" name="Line 126"/>
        <xdr:cNvSpPr>
          <a:spLocks/>
        </xdr:cNvSpPr>
      </xdr:nvSpPr>
      <xdr:spPr>
        <a:xfrm flipV="1">
          <a:off x="3390900" y="1371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123825</xdr:rowOff>
    </xdr:from>
    <xdr:to>
      <xdr:col>11</xdr:col>
      <xdr:colOff>295275</xdr:colOff>
      <xdr:row>18</xdr:row>
      <xdr:rowOff>104775</xdr:rowOff>
    </xdr:to>
    <xdr:sp>
      <xdr:nvSpPr>
        <xdr:cNvPr id="92" name="Line 127"/>
        <xdr:cNvSpPr>
          <a:spLocks/>
        </xdr:cNvSpPr>
      </xdr:nvSpPr>
      <xdr:spPr>
        <a:xfrm flipV="1">
          <a:off x="3390900" y="2362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16</xdr:row>
      <xdr:rowOff>9525</xdr:rowOff>
    </xdr:from>
    <xdr:to>
      <xdr:col>11</xdr:col>
      <xdr:colOff>295275</xdr:colOff>
      <xdr:row>16</xdr:row>
      <xdr:rowOff>9525</xdr:rowOff>
    </xdr:to>
    <xdr:sp>
      <xdr:nvSpPr>
        <xdr:cNvPr id="93" name="Line 128"/>
        <xdr:cNvSpPr>
          <a:spLocks/>
        </xdr:cNvSpPr>
      </xdr:nvSpPr>
      <xdr:spPr>
        <a:xfrm>
          <a:off x="3352800" y="2124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</xdr:row>
      <xdr:rowOff>0</xdr:rowOff>
    </xdr:from>
    <xdr:to>
      <xdr:col>11</xdr:col>
      <xdr:colOff>295275</xdr:colOff>
      <xdr:row>10</xdr:row>
      <xdr:rowOff>0</xdr:rowOff>
    </xdr:to>
    <xdr:sp>
      <xdr:nvSpPr>
        <xdr:cNvPr id="94" name="Line 129"/>
        <xdr:cNvSpPr>
          <a:spLocks/>
        </xdr:cNvSpPr>
      </xdr:nvSpPr>
      <xdr:spPr>
        <a:xfrm>
          <a:off x="3324225" y="1371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7</xdr:row>
      <xdr:rowOff>0</xdr:rowOff>
    </xdr:from>
    <xdr:to>
      <xdr:col>11</xdr:col>
      <xdr:colOff>295275</xdr:colOff>
      <xdr:row>7</xdr:row>
      <xdr:rowOff>0</xdr:rowOff>
    </xdr:to>
    <xdr:sp>
      <xdr:nvSpPr>
        <xdr:cNvPr id="95" name="Line 130"/>
        <xdr:cNvSpPr>
          <a:spLocks/>
        </xdr:cNvSpPr>
      </xdr:nvSpPr>
      <xdr:spPr>
        <a:xfrm>
          <a:off x="3343275" y="10001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18</xdr:row>
      <xdr:rowOff>0</xdr:rowOff>
    </xdr:from>
    <xdr:to>
      <xdr:col>11</xdr:col>
      <xdr:colOff>295275</xdr:colOff>
      <xdr:row>18</xdr:row>
      <xdr:rowOff>0</xdr:rowOff>
    </xdr:to>
    <xdr:sp>
      <xdr:nvSpPr>
        <xdr:cNvPr id="96" name="Line 131"/>
        <xdr:cNvSpPr>
          <a:spLocks/>
        </xdr:cNvSpPr>
      </xdr:nvSpPr>
      <xdr:spPr>
        <a:xfrm>
          <a:off x="3333750" y="23622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19</xdr:row>
      <xdr:rowOff>0</xdr:rowOff>
    </xdr:from>
    <xdr:to>
      <xdr:col>9</xdr:col>
      <xdr:colOff>285750</xdr:colOff>
      <xdr:row>19</xdr:row>
      <xdr:rowOff>0</xdr:rowOff>
    </xdr:to>
    <xdr:sp>
      <xdr:nvSpPr>
        <xdr:cNvPr id="97" name="Line 132"/>
        <xdr:cNvSpPr>
          <a:spLocks/>
        </xdr:cNvSpPr>
      </xdr:nvSpPr>
      <xdr:spPr>
        <a:xfrm>
          <a:off x="2505075" y="2486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19</xdr:row>
      <xdr:rowOff>9525</xdr:rowOff>
    </xdr:from>
    <xdr:to>
      <xdr:col>11</xdr:col>
      <xdr:colOff>161925</xdr:colOff>
      <xdr:row>19</xdr:row>
      <xdr:rowOff>9525</xdr:rowOff>
    </xdr:to>
    <xdr:sp>
      <xdr:nvSpPr>
        <xdr:cNvPr id="98" name="Line 133"/>
        <xdr:cNvSpPr>
          <a:spLocks/>
        </xdr:cNvSpPr>
      </xdr:nvSpPr>
      <xdr:spPr>
        <a:xfrm>
          <a:off x="3095625" y="2495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72</xdr:row>
      <xdr:rowOff>133350</xdr:rowOff>
    </xdr:from>
    <xdr:to>
      <xdr:col>6</xdr:col>
      <xdr:colOff>171450</xdr:colOff>
      <xdr:row>72</xdr:row>
      <xdr:rowOff>161925</xdr:rowOff>
    </xdr:to>
    <xdr:sp>
      <xdr:nvSpPr>
        <xdr:cNvPr id="99" name="Oval 134"/>
        <xdr:cNvSpPr>
          <a:spLocks/>
        </xdr:cNvSpPr>
      </xdr:nvSpPr>
      <xdr:spPr>
        <a:xfrm>
          <a:off x="1762125" y="99822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72</xdr:row>
      <xdr:rowOff>0</xdr:rowOff>
    </xdr:from>
    <xdr:to>
      <xdr:col>8</xdr:col>
      <xdr:colOff>19050</xdr:colOff>
      <xdr:row>72</xdr:row>
      <xdr:rowOff>0</xdr:rowOff>
    </xdr:to>
    <xdr:sp>
      <xdr:nvSpPr>
        <xdr:cNvPr id="100" name="Line 135"/>
        <xdr:cNvSpPr>
          <a:spLocks/>
        </xdr:cNvSpPr>
      </xdr:nvSpPr>
      <xdr:spPr>
        <a:xfrm>
          <a:off x="1447800" y="98488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61</xdr:row>
      <xdr:rowOff>9525</xdr:rowOff>
    </xdr:from>
    <xdr:to>
      <xdr:col>16</xdr:col>
      <xdr:colOff>295275</xdr:colOff>
      <xdr:row>62</xdr:row>
      <xdr:rowOff>47625</xdr:rowOff>
    </xdr:to>
    <xdr:sp>
      <xdr:nvSpPr>
        <xdr:cNvPr id="101" name="Line 136"/>
        <xdr:cNvSpPr>
          <a:spLocks/>
        </xdr:cNvSpPr>
      </xdr:nvSpPr>
      <xdr:spPr>
        <a:xfrm>
          <a:off x="4867275" y="807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69</xdr:row>
      <xdr:rowOff>0</xdr:rowOff>
    </xdr:from>
    <xdr:to>
      <xdr:col>10</xdr:col>
      <xdr:colOff>295275</xdr:colOff>
      <xdr:row>69</xdr:row>
      <xdr:rowOff>0</xdr:rowOff>
    </xdr:to>
    <xdr:sp>
      <xdr:nvSpPr>
        <xdr:cNvPr id="102" name="Line 137"/>
        <xdr:cNvSpPr>
          <a:spLocks/>
        </xdr:cNvSpPr>
      </xdr:nvSpPr>
      <xdr:spPr>
        <a:xfrm>
          <a:off x="3076575" y="9363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62</xdr:row>
      <xdr:rowOff>9525</xdr:rowOff>
    </xdr:from>
    <xdr:to>
      <xdr:col>21</xdr:col>
      <xdr:colOff>133350</xdr:colOff>
      <xdr:row>62</xdr:row>
      <xdr:rowOff>9525</xdr:rowOff>
    </xdr:to>
    <xdr:sp>
      <xdr:nvSpPr>
        <xdr:cNvPr id="103" name="Line 138"/>
        <xdr:cNvSpPr>
          <a:spLocks/>
        </xdr:cNvSpPr>
      </xdr:nvSpPr>
      <xdr:spPr>
        <a:xfrm>
          <a:off x="5105400" y="82391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55</xdr:row>
      <xdr:rowOff>0</xdr:rowOff>
    </xdr:from>
    <xdr:to>
      <xdr:col>21</xdr:col>
      <xdr:colOff>9525</xdr:colOff>
      <xdr:row>61</xdr:row>
      <xdr:rowOff>114300</xdr:rowOff>
    </xdr:to>
    <xdr:sp>
      <xdr:nvSpPr>
        <xdr:cNvPr id="104" name="Line 139"/>
        <xdr:cNvSpPr>
          <a:spLocks/>
        </xdr:cNvSpPr>
      </xdr:nvSpPr>
      <xdr:spPr>
        <a:xfrm>
          <a:off x="6057900" y="70961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63</xdr:row>
      <xdr:rowOff>66675</xdr:rowOff>
    </xdr:from>
    <xdr:to>
      <xdr:col>21</xdr:col>
      <xdr:colOff>0</xdr:colOff>
      <xdr:row>73</xdr:row>
      <xdr:rowOff>95250</xdr:rowOff>
    </xdr:to>
    <xdr:sp>
      <xdr:nvSpPr>
        <xdr:cNvPr id="105" name="Line 140"/>
        <xdr:cNvSpPr>
          <a:spLocks/>
        </xdr:cNvSpPr>
      </xdr:nvSpPr>
      <xdr:spPr>
        <a:xfrm>
          <a:off x="6048375" y="84582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55</xdr:row>
      <xdr:rowOff>19050</xdr:rowOff>
    </xdr:from>
    <xdr:to>
      <xdr:col>22</xdr:col>
      <xdr:colOff>171450</xdr:colOff>
      <xdr:row>73</xdr:row>
      <xdr:rowOff>19050</xdr:rowOff>
    </xdr:to>
    <xdr:sp>
      <xdr:nvSpPr>
        <xdr:cNvPr id="106" name="Line 141"/>
        <xdr:cNvSpPr>
          <a:spLocks/>
        </xdr:cNvSpPr>
      </xdr:nvSpPr>
      <xdr:spPr>
        <a:xfrm>
          <a:off x="6515100" y="711517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56</xdr:row>
      <xdr:rowOff>19050</xdr:rowOff>
    </xdr:from>
    <xdr:to>
      <xdr:col>5</xdr:col>
      <xdr:colOff>142875</xdr:colOff>
      <xdr:row>73</xdr:row>
      <xdr:rowOff>161925</xdr:rowOff>
    </xdr:to>
    <xdr:sp>
      <xdr:nvSpPr>
        <xdr:cNvPr id="107" name="Line 142"/>
        <xdr:cNvSpPr>
          <a:spLocks/>
        </xdr:cNvSpPr>
      </xdr:nvSpPr>
      <xdr:spPr>
        <a:xfrm>
          <a:off x="1466850" y="727710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53</xdr:row>
      <xdr:rowOff>161925</xdr:rowOff>
    </xdr:from>
    <xdr:to>
      <xdr:col>4</xdr:col>
      <xdr:colOff>38100</xdr:colOff>
      <xdr:row>73</xdr:row>
      <xdr:rowOff>104775</xdr:rowOff>
    </xdr:to>
    <xdr:sp>
      <xdr:nvSpPr>
        <xdr:cNvPr id="108" name="Line 143"/>
        <xdr:cNvSpPr>
          <a:spLocks/>
        </xdr:cNvSpPr>
      </xdr:nvSpPr>
      <xdr:spPr>
        <a:xfrm>
          <a:off x="1066800" y="693420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62</xdr:row>
      <xdr:rowOff>47625</xdr:rowOff>
    </xdr:from>
    <xdr:to>
      <xdr:col>21</xdr:col>
      <xdr:colOff>257175</xdr:colOff>
      <xdr:row>62</xdr:row>
      <xdr:rowOff>95250</xdr:rowOff>
    </xdr:to>
    <xdr:sp>
      <xdr:nvSpPr>
        <xdr:cNvPr id="109" name="Line 144"/>
        <xdr:cNvSpPr>
          <a:spLocks/>
        </xdr:cNvSpPr>
      </xdr:nvSpPr>
      <xdr:spPr>
        <a:xfrm>
          <a:off x="6305550" y="8277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62</xdr:row>
      <xdr:rowOff>152400</xdr:rowOff>
    </xdr:from>
    <xdr:to>
      <xdr:col>21</xdr:col>
      <xdr:colOff>257175</xdr:colOff>
      <xdr:row>63</xdr:row>
      <xdr:rowOff>47625</xdr:rowOff>
    </xdr:to>
    <xdr:sp>
      <xdr:nvSpPr>
        <xdr:cNvPr id="110" name="Line 145"/>
        <xdr:cNvSpPr>
          <a:spLocks/>
        </xdr:cNvSpPr>
      </xdr:nvSpPr>
      <xdr:spPr>
        <a:xfrm>
          <a:off x="6305550" y="83820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62</xdr:row>
      <xdr:rowOff>114300</xdr:rowOff>
    </xdr:from>
    <xdr:to>
      <xdr:col>16</xdr:col>
      <xdr:colOff>295275</xdr:colOff>
      <xdr:row>62</xdr:row>
      <xdr:rowOff>152400</xdr:rowOff>
    </xdr:to>
    <xdr:sp>
      <xdr:nvSpPr>
        <xdr:cNvPr id="111" name="Oval 146"/>
        <xdr:cNvSpPr>
          <a:spLocks/>
        </xdr:cNvSpPr>
      </xdr:nvSpPr>
      <xdr:spPr>
        <a:xfrm>
          <a:off x="4867275" y="8343900"/>
          <a:ext cx="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72</xdr:row>
      <xdr:rowOff>123825</xdr:rowOff>
    </xdr:from>
    <xdr:to>
      <xdr:col>8</xdr:col>
      <xdr:colOff>171450</xdr:colOff>
      <xdr:row>72</xdr:row>
      <xdr:rowOff>161925</xdr:rowOff>
    </xdr:to>
    <xdr:sp>
      <xdr:nvSpPr>
        <xdr:cNvPr id="112" name="Oval 147"/>
        <xdr:cNvSpPr>
          <a:spLocks/>
        </xdr:cNvSpPr>
      </xdr:nvSpPr>
      <xdr:spPr>
        <a:xfrm>
          <a:off x="2362200" y="9972675"/>
          <a:ext cx="1905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72</xdr:row>
      <xdr:rowOff>133350</xdr:rowOff>
    </xdr:from>
    <xdr:to>
      <xdr:col>7</xdr:col>
      <xdr:colOff>190500</xdr:colOff>
      <xdr:row>72</xdr:row>
      <xdr:rowOff>161925</xdr:rowOff>
    </xdr:to>
    <xdr:sp>
      <xdr:nvSpPr>
        <xdr:cNvPr id="113" name="Oval 148"/>
        <xdr:cNvSpPr>
          <a:spLocks/>
        </xdr:cNvSpPr>
      </xdr:nvSpPr>
      <xdr:spPr>
        <a:xfrm>
          <a:off x="2076450" y="99822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71</xdr:row>
      <xdr:rowOff>19050</xdr:rowOff>
    </xdr:from>
    <xdr:to>
      <xdr:col>10</xdr:col>
      <xdr:colOff>47625</xdr:colOff>
      <xdr:row>71</xdr:row>
      <xdr:rowOff>57150</xdr:rowOff>
    </xdr:to>
    <xdr:sp>
      <xdr:nvSpPr>
        <xdr:cNvPr id="114" name="Oval 149"/>
        <xdr:cNvSpPr>
          <a:spLocks/>
        </xdr:cNvSpPr>
      </xdr:nvSpPr>
      <xdr:spPr>
        <a:xfrm>
          <a:off x="2819400" y="97059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54</xdr:row>
      <xdr:rowOff>47625</xdr:rowOff>
    </xdr:from>
    <xdr:to>
      <xdr:col>5</xdr:col>
      <xdr:colOff>142875</xdr:colOff>
      <xdr:row>54</xdr:row>
      <xdr:rowOff>161925</xdr:rowOff>
    </xdr:to>
    <xdr:sp>
      <xdr:nvSpPr>
        <xdr:cNvPr id="115" name="Line 150"/>
        <xdr:cNvSpPr>
          <a:spLocks/>
        </xdr:cNvSpPr>
      </xdr:nvSpPr>
      <xdr:spPr>
        <a:xfrm flipV="1">
          <a:off x="1466850" y="6981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0</xdr:rowOff>
    </xdr:from>
    <xdr:to>
      <xdr:col>5</xdr:col>
      <xdr:colOff>133350</xdr:colOff>
      <xdr:row>54</xdr:row>
      <xdr:rowOff>0</xdr:rowOff>
    </xdr:to>
    <xdr:sp>
      <xdr:nvSpPr>
        <xdr:cNvPr id="116" name="Line 151"/>
        <xdr:cNvSpPr>
          <a:spLocks/>
        </xdr:cNvSpPr>
      </xdr:nvSpPr>
      <xdr:spPr>
        <a:xfrm>
          <a:off x="1066800" y="6934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22</xdr:col>
      <xdr:colOff>180975</xdr:colOff>
      <xdr:row>55</xdr:row>
      <xdr:rowOff>0</xdr:rowOff>
    </xdr:to>
    <xdr:sp>
      <xdr:nvSpPr>
        <xdr:cNvPr id="117" name="Line 152"/>
        <xdr:cNvSpPr>
          <a:spLocks/>
        </xdr:cNvSpPr>
      </xdr:nvSpPr>
      <xdr:spPr>
        <a:xfrm>
          <a:off x="6048375" y="7096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54</xdr:row>
      <xdr:rowOff>152400</xdr:rowOff>
    </xdr:from>
    <xdr:to>
      <xdr:col>22</xdr:col>
      <xdr:colOff>219075</xdr:colOff>
      <xdr:row>74</xdr:row>
      <xdr:rowOff>9525</xdr:rowOff>
    </xdr:to>
    <xdr:sp>
      <xdr:nvSpPr>
        <xdr:cNvPr id="118" name="Line 153"/>
        <xdr:cNvSpPr>
          <a:spLocks/>
        </xdr:cNvSpPr>
      </xdr:nvSpPr>
      <xdr:spPr>
        <a:xfrm>
          <a:off x="6562725" y="7086600"/>
          <a:ext cx="0" cy="309562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22</xdr:col>
      <xdr:colOff>9525</xdr:colOff>
      <xdr:row>62</xdr:row>
      <xdr:rowOff>0</xdr:rowOff>
    </xdr:to>
    <xdr:sp>
      <xdr:nvSpPr>
        <xdr:cNvPr id="119" name="Line 154"/>
        <xdr:cNvSpPr>
          <a:spLocks/>
        </xdr:cNvSpPr>
      </xdr:nvSpPr>
      <xdr:spPr>
        <a:xfrm>
          <a:off x="4867275" y="8229600"/>
          <a:ext cx="1485900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62</xdr:row>
      <xdr:rowOff>0</xdr:rowOff>
    </xdr:from>
    <xdr:to>
      <xdr:col>16</xdr:col>
      <xdr:colOff>295275</xdr:colOff>
      <xdr:row>63</xdr:row>
      <xdr:rowOff>19050</xdr:rowOff>
    </xdr:to>
    <xdr:sp>
      <xdr:nvSpPr>
        <xdr:cNvPr id="120" name="Line 155"/>
        <xdr:cNvSpPr>
          <a:spLocks/>
        </xdr:cNvSpPr>
      </xdr:nvSpPr>
      <xdr:spPr>
        <a:xfrm>
          <a:off x="4867275" y="8229600"/>
          <a:ext cx="0" cy="180975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19050</xdr:rowOff>
    </xdr:from>
    <xdr:to>
      <xdr:col>17</xdr:col>
      <xdr:colOff>0</xdr:colOff>
      <xdr:row>63</xdr:row>
      <xdr:rowOff>19050</xdr:rowOff>
    </xdr:to>
    <xdr:sp>
      <xdr:nvSpPr>
        <xdr:cNvPr id="121" name="Line 156"/>
        <xdr:cNvSpPr>
          <a:spLocks/>
        </xdr:cNvSpPr>
      </xdr:nvSpPr>
      <xdr:spPr>
        <a:xfrm>
          <a:off x="4867275" y="8248650"/>
          <a:ext cx="0" cy="161925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63</xdr:row>
      <xdr:rowOff>0</xdr:rowOff>
    </xdr:from>
    <xdr:to>
      <xdr:col>21</xdr:col>
      <xdr:colOff>285750</xdr:colOff>
      <xdr:row>63</xdr:row>
      <xdr:rowOff>19050</xdr:rowOff>
    </xdr:to>
    <xdr:sp>
      <xdr:nvSpPr>
        <xdr:cNvPr id="122" name="Line 157"/>
        <xdr:cNvSpPr>
          <a:spLocks/>
        </xdr:cNvSpPr>
      </xdr:nvSpPr>
      <xdr:spPr>
        <a:xfrm flipV="1">
          <a:off x="5048250" y="8391525"/>
          <a:ext cx="1285875" cy="190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72</xdr:row>
      <xdr:rowOff>123825</xdr:rowOff>
    </xdr:from>
    <xdr:to>
      <xdr:col>5</xdr:col>
      <xdr:colOff>200025</xdr:colOff>
      <xdr:row>72</xdr:row>
      <xdr:rowOff>161925</xdr:rowOff>
    </xdr:to>
    <xdr:sp>
      <xdr:nvSpPr>
        <xdr:cNvPr id="123" name="Oval 158"/>
        <xdr:cNvSpPr>
          <a:spLocks/>
        </xdr:cNvSpPr>
      </xdr:nvSpPr>
      <xdr:spPr>
        <a:xfrm>
          <a:off x="1495425" y="99726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56</xdr:row>
      <xdr:rowOff>19050</xdr:rowOff>
    </xdr:from>
    <xdr:to>
      <xdr:col>15</xdr:col>
      <xdr:colOff>285750</xdr:colOff>
      <xdr:row>63</xdr:row>
      <xdr:rowOff>38100</xdr:rowOff>
    </xdr:to>
    <xdr:sp>
      <xdr:nvSpPr>
        <xdr:cNvPr id="124" name="Line 159"/>
        <xdr:cNvSpPr>
          <a:spLocks/>
        </xdr:cNvSpPr>
      </xdr:nvSpPr>
      <xdr:spPr>
        <a:xfrm>
          <a:off x="2686050" y="7277100"/>
          <a:ext cx="1876425" cy="115252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56</xdr:row>
      <xdr:rowOff>9525</xdr:rowOff>
    </xdr:from>
    <xdr:to>
      <xdr:col>16</xdr:col>
      <xdr:colOff>0</xdr:colOff>
      <xdr:row>62</xdr:row>
      <xdr:rowOff>161925</xdr:rowOff>
    </xdr:to>
    <xdr:sp>
      <xdr:nvSpPr>
        <xdr:cNvPr id="125" name="Line 160"/>
        <xdr:cNvSpPr>
          <a:spLocks/>
        </xdr:cNvSpPr>
      </xdr:nvSpPr>
      <xdr:spPr>
        <a:xfrm>
          <a:off x="2733675" y="7267575"/>
          <a:ext cx="18383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47625</xdr:rowOff>
    </xdr:from>
    <xdr:to>
      <xdr:col>9</xdr:col>
      <xdr:colOff>228600</xdr:colOff>
      <xdr:row>56</xdr:row>
      <xdr:rowOff>47625</xdr:rowOff>
    </xdr:to>
    <xdr:sp>
      <xdr:nvSpPr>
        <xdr:cNvPr id="126" name="Line 161"/>
        <xdr:cNvSpPr>
          <a:spLocks/>
        </xdr:cNvSpPr>
      </xdr:nvSpPr>
      <xdr:spPr>
        <a:xfrm>
          <a:off x="2447925" y="7305675"/>
          <a:ext cx="285750" cy="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56</xdr:row>
      <xdr:rowOff>133350</xdr:rowOff>
    </xdr:from>
    <xdr:to>
      <xdr:col>9</xdr:col>
      <xdr:colOff>295275</xdr:colOff>
      <xdr:row>56</xdr:row>
      <xdr:rowOff>133350</xdr:rowOff>
    </xdr:to>
    <xdr:sp>
      <xdr:nvSpPr>
        <xdr:cNvPr id="127" name="Line 162"/>
        <xdr:cNvSpPr>
          <a:spLocks/>
        </xdr:cNvSpPr>
      </xdr:nvSpPr>
      <xdr:spPr>
        <a:xfrm>
          <a:off x="2457450" y="7391400"/>
          <a:ext cx="342900" cy="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161925</xdr:rowOff>
    </xdr:from>
    <xdr:to>
      <xdr:col>10</xdr:col>
      <xdr:colOff>57150</xdr:colOff>
      <xdr:row>56</xdr:row>
      <xdr:rowOff>161925</xdr:rowOff>
    </xdr:to>
    <xdr:sp>
      <xdr:nvSpPr>
        <xdr:cNvPr id="128" name="Line 163"/>
        <xdr:cNvSpPr>
          <a:spLocks/>
        </xdr:cNvSpPr>
      </xdr:nvSpPr>
      <xdr:spPr>
        <a:xfrm>
          <a:off x="2514600" y="7419975"/>
          <a:ext cx="342900" cy="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56</xdr:row>
      <xdr:rowOff>104775</xdr:rowOff>
    </xdr:from>
    <xdr:to>
      <xdr:col>15</xdr:col>
      <xdr:colOff>114300</xdr:colOff>
      <xdr:row>62</xdr:row>
      <xdr:rowOff>161925</xdr:rowOff>
    </xdr:to>
    <xdr:sp>
      <xdr:nvSpPr>
        <xdr:cNvPr id="129" name="Line 164"/>
        <xdr:cNvSpPr>
          <a:spLocks/>
        </xdr:cNvSpPr>
      </xdr:nvSpPr>
      <xdr:spPr>
        <a:xfrm>
          <a:off x="2667000" y="7362825"/>
          <a:ext cx="1724025" cy="102870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56</xdr:row>
      <xdr:rowOff>152400</xdr:rowOff>
    </xdr:from>
    <xdr:to>
      <xdr:col>15</xdr:col>
      <xdr:colOff>114300</xdr:colOff>
      <xdr:row>63</xdr:row>
      <xdr:rowOff>57150</xdr:rowOff>
    </xdr:to>
    <xdr:sp>
      <xdr:nvSpPr>
        <xdr:cNvPr id="130" name="Line 165"/>
        <xdr:cNvSpPr>
          <a:spLocks/>
        </xdr:cNvSpPr>
      </xdr:nvSpPr>
      <xdr:spPr>
        <a:xfrm>
          <a:off x="2600325" y="7410450"/>
          <a:ext cx="1790700" cy="103822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57</xdr:row>
      <xdr:rowOff>152400</xdr:rowOff>
    </xdr:from>
    <xdr:to>
      <xdr:col>11</xdr:col>
      <xdr:colOff>57150</xdr:colOff>
      <xdr:row>59</xdr:row>
      <xdr:rowOff>142875</xdr:rowOff>
    </xdr:to>
    <xdr:sp>
      <xdr:nvSpPr>
        <xdr:cNvPr id="131" name="Line 166"/>
        <xdr:cNvSpPr>
          <a:spLocks/>
        </xdr:cNvSpPr>
      </xdr:nvSpPr>
      <xdr:spPr>
        <a:xfrm>
          <a:off x="2695575" y="7572375"/>
          <a:ext cx="457200" cy="31432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62</xdr:row>
      <xdr:rowOff>161925</xdr:rowOff>
    </xdr:from>
    <xdr:to>
      <xdr:col>15</xdr:col>
      <xdr:colOff>152400</xdr:colOff>
      <xdr:row>63</xdr:row>
      <xdr:rowOff>57150</xdr:rowOff>
    </xdr:to>
    <xdr:sp>
      <xdr:nvSpPr>
        <xdr:cNvPr id="132" name="Line 167"/>
        <xdr:cNvSpPr>
          <a:spLocks/>
        </xdr:cNvSpPr>
      </xdr:nvSpPr>
      <xdr:spPr>
        <a:xfrm flipH="1" flipV="1">
          <a:off x="4391025" y="8391525"/>
          <a:ext cx="38100" cy="5715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63</xdr:row>
      <xdr:rowOff>66675</xdr:rowOff>
    </xdr:from>
    <xdr:to>
      <xdr:col>18</xdr:col>
      <xdr:colOff>171450</xdr:colOff>
      <xdr:row>73</xdr:row>
      <xdr:rowOff>66675</xdr:rowOff>
    </xdr:to>
    <xdr:sp>
      <xdr:nvSpPr>
        <xdr:cNvPr id="133" name="Line 168"/>
        <xdr:cNvSpPr>
          <a:spLocks/>
        </xdr:cNvSpPr>
      </xdr:nvSpPr>
      <xdr:spPr>
        <a:xfrm flipV="1">
          <a:off x="2400300" y="8458200"/>
          <a:ext cx="29337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76200</xdr:rowOff>
    </xdr:from>
    <xdr:to>
      <xdr:col>18</xdr:col>
      <xdr:colOff>238125</xdr:colOff>
      <xdr:row>73</xdr:row>
      <xdr:rowOff>104775</xdr:rowOff>
    </xdr:to>
    <xdr:sp>
      <xdr:nvSpPr>
        <xdr:cNvPr id="134" name="Line 169"/>
        <xdr:cNvSpPr>
          <a:spLocks/>
        </xdr:cNvSpPr>
      </xdr:nvSpPr>
      <xdr:spPr>
        <a:xfrm flipH="1">
          <a:off x="2447925" y="8467725"/>
          <a:ext cx="2952750" cy="164782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57150</xdr:rowOff>
    </xdr:from>
    <xdr:to>
      <xdr:col>19</xdr:col>
      <xdr:colOff>19050</xdr:colOff>
      <xdr:row>73</xdr:row>
      <xdr:rowOff>142875</xdr:rowOff>
    </xdr:to>
    <xdr:sp>
      <xdr:nvSpPr>
        <xdr:cNvPr id="135" name="Line 170"/>
        <xdr:cNvSpPr>
          <a:spLocks/>
        </xdr:cNvSpPr>
      </xdr:nvSpPr>
      <xdr:spPr>
        <a:xfrm flipH="1">
          <a:off x="2466975" y="8448675"/>
          <a:ext cx="3009900" cy="170497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63</xdr:row>
      <xdr:rowOff>142875</xdr:rowOff>
    </xdr:from>
    <xdr:to>
      <xdr:col>19</xdr:col>
      <xdr:colOff>28575</xdr:colOff>
      <xdr:row>73</xdr:row>
      <xdr:rowOff>0</xdr:rowOff>
    </xdr:to>
    <xdr:sp>
      <xdr:nvSpPr>
        <xdr:cNvPr id="136" name="Line 171"/>
        <xdr:cNvSpPr>
          <a:spLocks/>
        </xdr:cNvSpPr>
      </xdr:nvSpPr>
      <xdr:spPr>
        <a:xfrm flipH="1">
          <a:off x="2800350" y="8534400"/>
          <a:ext cx="2686050" cy="147637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9525</xdr:rowOff>
    </xdr:from>
    <xdr:to>
      <xdr:col>17</xdr:col>
      <xdr:colOff>0</xdr:colOff>
      <xdr:row>62</xdr:row>
      <xdr:rowOff>161925</xdr:rowOff>
    </xdr:to>
    <xdr:sp>
      <xdr:nvSpPr>
        <xdr:cNvPr id="137" name="Line 172"/>
        <xdr:cNvSpPr>
          <a:spLocks/>
        </xdr:cNvSpPr>
      </xdr:nvSpPr>
      <xdr:spPr>
        <a:xfrm>
          <a:off x="4867275" y="8239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138" name="Line 173"/>
        <xdr:cNvSpPr>
          <a:spLocks/>
        </xdr:cNvSpPr>
      </xdr:nvSpPr>
      <xdr:spPr>
        <a:xfrm>
          <a:off x="4572000" y="8391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63</xdr:row>
      <xdr:rowOff>47625</xdr:rowOff>
    </xdr:from>
    <xdr:to>
      <xdr:col>22</xdr:col>
      <xdr:colOff>9525</xdr:colOff>
      <xdr:row>63</xdr:row>
      <xdr:rowOff>47625</xdr:rowOff>
    </xdr:to>
    <xdr:sp>
      <xdr:nvSpPr>
        <xdr:cNvPr id="139" name="Line 174"/>
        <xdr:cNvSpPr>
          <a:spLocks/>
        </xdr:cNvSpPr>
      </xdr:nvSpPr>
      <xdr:spPr>
        <a:xfrm>
          <a:off x="5295900" y="8439150"/>
          <a:ext cx="1057275" cy="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62</xdr:row>
      <xdr:rowOff>47625</xdr:rowOff>
    </xdr:from>
    <xdr:to>
      <xdr:col>21</xdr:col>
      <xdr:colOff>266700</xdr:colOff>
      <xdr:row>62</xdr:row>
      <xdr:rowOff>47625</xdr:rowOff>
    </xdr:to>
    <xdr:sp>
      <xdr:nvSpPr>
        <xdr:cNvPr id="140" name="Line 175"/>
        <xdr:cNvSpPr>
          <a:spLocks/>
        </xdr:cNvSpPr>
      </xdr:nvSpPr>
      <xdr:spPr>
        <a:xfrm>
          <a:off x="5514975" y="82772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56</xdr:row>
      <xdr:rowOff>9525</xdr:rowOff>
    </xdr:from>
    <xdr:to>
      <xdr:col>5</xdr:col>
      <xdr:colOff>190500</xdr:colOff>
      <xdr:row>72</xdr:row>
      <xdr:rowOff>0</xdr:rowOff>
    </xdr:to>
    <xdr:sp>
      <xdr:nvSpPr>
        <xdr:cNvPr id="141" name="Line 176"/>
        <xdr:cNvSpPr>
          <a:spLocks/>
        </xdr:cNvSpPr>
      </xdr:nvSpPr>
      <xdr:spPr>
        <a:xfrm>
          <a:off x="1514475" y="7267575"/>
          <a:ext cx="0" cy="258127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60</xdr:row>
      <xdr:rowOff>133350</xdr:rowOff>
    </xdr:from>
    <xdr:to>
      <xdr:col>5</xdr:col>
      <xdr:colOff>200025</xdr:colOff>
      <xdr:row>72</xdr:row>
      <xdr:rowOff>0</xdr:rowOff>
    </xdr:to>
    <xdr:sp>
      <xdr:nvSpPr>
        <xdr:cNvPr id="142" name="Line 177"/>
        <xdr:cNvSpPr>
          <a:spLocks/>
        </xdr:cNvSpPr>
      </xdr:nvSpPr>
      <xdr:spPr>
        <a:xfrm>
          <a:off x="1524000" y="8039100"/>
          <a:ext cx="0" cy="180975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56</xdr:row>
      <xdr:rowOff>9525</xdr:rowOff>
    </xdr:from>
    <xdr:to>
      <xdr:col>5</xdr:col>
      <xdr:colOff>238125</xdr:colOff>
      <xdr:row>71</xdr:row>
      <xdr:rowOff>161925</xdr:rowOff>
    </xdr:to>
    <xdr:sp>
      <xdr:nvSpPr>
        <xdr:cNvPr id="143" name="Line 178"/>
        <xdr:cNvSpPr>
          <a:spLocks/>
        </xdr:cNvSpPr>
      </xdr:nvSpPr>
      <xdr:spPr>
        <a:xfrm>
          <a:off x="1562100" y="7267575"/>
          <a:ext cx="0" cy="258127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56</xdr:row>
      <xdr:rowOff>0</xdr:rowOff>
    </xdr:from>
    <xdr:to>
      <xdr:col>5</xdr:col>
      <xdr:colOff>285750</xdr:colOff>
      <xdr:row>72</xdr:row>
      <xdr:rowOff>19050</xdr:rowOff>
    </xdr:to>
    <xdr:sp>
      <xdr:nvSpPr>
        <xdr:cNvPr id="144" name="Line 179"/>
        <xdr:cNvSpPr>
          <a:spLocks/>
        </xdr:cNvSpPr>
      </xdr:nvSpPr>
      <xdr:spPr>
        <a:xfrm>
          <a:off x="1609725" y="7258050"/>
          <a:ext cx="0" cy="260985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161925</xdr:rowOff>
    </xdr:from>
    <xdr:to>
      <xdr:col>11</xdr:col>
      <xdr:colOff>9525</xdr:colOff>
      <xdr:row>55</xdr:row>
      <xdr:rowOff>161925</xdr:rowOff>
    </xdr:to>
    <xdr:sp>
      <xdr:nvSpPr>
        <xdr:cNvPr id="145" name="Line 180"/>
        <xdr:cNvSpPr>
          <a:spLocks/>
        </xdr:cNvSpPr>
      </xdr:nvSpPr>
      <xdr:spPr>
        <a:xfrm>
          <a:off x="1371600" y="7258050"/>
          <a:ext cx="1733550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56</xdr:row>
      <xdr:rowOff>95250</xdr:rowOff>
    </xdr:from>
    <xdr:to>
      <xdr:col>9</xdr:col>
      <xdr:colOff>257175</xdr:colOff>
      <xdr:row>56</xdr:row>
      <xdr:rowOff>95250</xdr:rowOff>
    </xdr:to>
    <xdr:sp>
      <xdr:nvSpPr>
        <xdr:cNvPr id="146" name="Line 181"/>
        <xdr:cNvSpPr>
          <a:spLocks/>
        </xdr:cNvSpPr>
      </xdr:nvSpPr>
      <xdr:spPr>
        <a:xfrm>
          <a:off x="2466975" y="7353300"/>
          <a:ext cx="295275" cy="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56</xdr:row>
      <xdr:rowOff>161925</xdr:rowOff>
    </xdr:from>
    <xdr:to>
      <xdr:col>9</xdr:col>
      <xdr:colOff>57150</xdr:colOff>
      <xdr:row>57</xdr:row>
      <xdr:rowOff>0</xdr:rowOff>
    </xdr:to>
    <xdr:sp>
      <xdr:nvSpPr>
        <xdr:cNvPr id="147" name="Line 182"/>
        <xdr:cNvSpPr>
          <a:spLocks/>
        </xdr:cNvSpPr>
      </xdr:nvSpPr>
      <xdr:spPr>
        <a:xfrm flipV="1">
          <a:off x="2476500" y="7419975"/>
          <a:ext cx="85725" cy="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56</xdr:row>
      <xdr:rowOff>161925</xdr:rowOff>
    </xdr:from>
    <xdr:to>
      <xdr:col>10</xdr:col>
      <xdr:colOff>285750</xdr:colOff>
      <xdr:row>57</xdr:row>
      <xdr:rowOff>161925</xdr:rowOff>
    </xdr:to>
    <xdr:sp>
      <xdr:nvSpPr>
        <xdr:cNvPr id="148" name="Line 183"/>
        <xdr:cNvSpPr>
          <a:spLocks/>
        </xdr:cNvSpPr>
      </xdr:nvSpPr>
      <xdr:spPr>
        <a:xfrm>
          <a:off x="2838450" y="7419975"/>
          <a:ext cx="247650" cy="161925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57</xdr:row>
      <xdr:rowOff>114300</xdr:rowOff>
    </xdr:from>
    <xdr:to>
      <xdr:col>12</xdr:col>
      <xdr:colOff>104775</xdr:colOff>
      <xdr:row>60</xdr:row>
      <xdr:rowOff>66675</xdr:rowOff>
    </xdr:to>
    <xdr:sp>
      <xdr:nvSpPr>
        <xdr:cNvPr id="149" name="Line 184"/>
        <xdr:cNvSpPr>
          <a:spLocks/>
        </xdr:cNvSpPr>
      </xdr:nvSpPr>
      <xdr:spPr>
        <a:xfrm>
          <a:off x="2762250" y="7534275"/>
          <a:ext cx="733425" cy="43815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9</xdr:col>
      <xdr:colOff>228600</xdr:colOff>
      <xdr:row>56</xdr:row>
      <xdr:rowOff>0</xdr:rowOff>
    </xdr:to>
    <xdr:sp>
      <xdr:nvSpPr>
        <xdr:cNvPr id="150" name="Line 185"/>
        <xdr:cNvSpPr>
          <a:spLocks/>
        </xdr:cNvSpPr>
      </xdr:nvSpPr>
      <xdr:spPr>
        <a:xfrm>
          <a:off x="1333500" y="7258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151" name="Line 186"/>
        <xdr:cNvSpPr>
          <a:spLocks/>
        </xdr:cNvSpPr>
      </xdr:nvSpPr>
      <xdr:spPr>
        <a:xfrm>
          <a:off x="1323975" y="7096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63</xdr:row>
      <xdr:rowOff>19050</xdr:rowOff>
    </xdr:from>
    <xdr:to>
      <xdr:col>22</xdr:col>
      <xdr:colOff>0</xdr:colOff>
      <xdr:row>63</xdr:row>
      <xdr:rowOff>19050</xdr:rowOff>
    </xdr:to>
    <xdr:sp>
      <xdr:nvSpPr>
        <xdr:cNvPr id="152" name="Line 187"/>
        <xdr:cNvSpPr>
          <a:spLocks/>
        </xdr:cNvSpPr>
      </xdr:nvSpPr>
      <xdr:spPr>
        <a:xfrm>
          <a:off x="6029325" y="8410575"/>
          <a:ext cx="31432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61</xdr:row>
      <xdr:rowOff>161925</xdr:rowOff>
    </xdr:from>
    <xdr:to>
      <xdr:col>22</xdr:col>
      <xdr:colOff>9525</xdr:colOff>
      <xdr:row>63</xdr:row>
      <xdr:rowOff>76200</xdr:rowOff>
    </xdr:to>
    <xdr:sp>
      <xdr:nvSpPr>
        <xdr:cNvPr id="153" name="Line 188"/>
        <xdr:cNvSpPr>
          <a:spLocks/>
        </xdr:cNvSpPr>
      </xdr:nvSpPr>
      <xdr:spPr>
        <a:xfrm>
          <a:off x="6353175" y="8229600"/>
          <a:ext cx="0" cy="238125"/>
        </a:xfrm>
        <a:prstGeom prst="line">
          <a:avLst/>
        </a:prstGeom>
        <a:noFill/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63</xdr:row>
      <xdr:rowOff>66675</xdr:rowOff>
    </xdr:from>
    <xdr:to>
      <xdr:col>22</xdr:col>
      <xdr:colOff>9525</xdr:colOff>
      <xdr:row>63</xdr:row>
      <xdr:rowOff>66675</xdr:rowOff>
    </xdr:to>
    <xdr:sp>
      <xdr:nvSpPr>
        <xdr:cNvPr id="154" name="Line 189"/>
        <xdr:cNvSpPr>
          <a:spLocks/>
        </xdr:cNvSpPr>
      </xdr:nvSpPr>
      <xdr:spPr>
        <a:xfrm>
          <a:off x="5305425" y="8458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61</xdr:row>
      <xdr:rowOff>161925</xdr:rowOff>
    </xdr:from>
    <xdr:to>
      <xdr:col>22</xdr:col>
      <xdr:colOff>19050</xdr:colOff>
      <xdr:row>63</xdr:row>
      <xdr:rowOff>66675</xdr:rowOff>
    </xdr:to>
    <xdr:sp>
      <xdr:nvSpPr>
        <xdr:cNvPr id="155" name="Line 190"/>
        <xdr:cNvSpPr>
          <a:spLocks/>
        </xdr:cNvSpPr>
      </xdr:nvSpPr>
      <xdr:spPr>
        <a:xfrm>
          <a:off x="6362700" y="822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161925</xdr:rowOff>
    </xdr:from>
    <xdr:to>
      <xdr:col>22</xdr:col>
      <xdr:colOff>9525</xdr:colOff>
      <xdr:row>61</xdr:row>
      <xdr:rowOff>161925</xdr:rowOff>
    </xdr:to>
    <xdr:sp>
      <xdr:nvSpPr>
        <xdr:cNvPr id="156" name="Line 191"/>
        <xdr:cNvSpPr>
          <a:spLocks/>
        </xdr:cNvSpPr>
      </xdr:nvSpPr>
      <xdr:spPr>
        <a:xfrm>
          <a:off x="4867275" y="82296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62</xdr:row>
      <xdr:rowOff>66675</xdr:rowOff>
    </xdr:from>
    <xdr:to>
      <xdr:col>19</xdr:col>
      <xdr:colOff>66675</xdr:colOff>
      <xdr:row>73</xdr:row>
      <xdr:rowOff>0</xdr:rowOff>
    </xdr:to>
    <xdr:sp>
      <xdr:nvSpPr>
        <xdr:cNvPr id="157" name="Line 192"/>
        <xdr:cNvSpPr>
          <a:spLocks/>
        </xdr:cNvSpPr>
      </xdr:nvSpPr>
      <xdr:spPr>
        <a:xfrm flipV="1">
          <a:off x="2409825" y="8296275"/>
          <a:ext cx="31146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72</xdr:row>
      <xdr:rowOff>161925</xdr:rowOff>
    </xdr:from>
    <xdr:to>
      <xdr:col>8</xdr:col>
      <xdr:colOff>180975</xdr:colOff>
      <xdr:row>72</xdr:row>
      <xdr:rowOff>161925</xdr:rowOff>
    </xdr:to>
    <xdr:sp>
      <xdr:nvSpPr>
        <xdr:cNvPr id="158" name="Line 193"/>
        <xdr:cNvSpPr>
          <a:spLocks/>
        </xdr:cNvSpPr>
      </xdr:nvSpPr>
      <xdr:spPr>
        <a:xfrm flipH="1">
          <a:off x="1428750" y="100107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72</xdr:row>
      <xdr:rowOff>28575</xdr:rowOff>
    </xdr:from>
    <xdr:to>
      <xdr:col>6</xdr:col>
      <xdr:colOff>9525</xdr:colOff>
      <xdr:row>72</xdr:row>
      <xdr:rowOff>28575</xdr:rowOff>
    </xdr:to>
    <xdr:sp>
      <xdr:nvSpPr>
        <xdr:cNvPr id="159" name="Line 194"/>
        <xdr:cNvSpPr>
          <a:spLocks/>
        </xdr:cNvSpPr>
      </xdr:nvSpPr>
      <xdr:spPr>
        <a:xfrm>
          <a:off x="1476375" y="9877425"/>
          <a:ext cx="15240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161925</xdr:rowOff>
    </xdr:from>
    <xdr:to>
      <xdr:col>4</xdr:col>
      <xdr:colOff>9525</xdr:colOff>
      <xdr:row>74</xdr:row>
      <xdr:rowOff>9525</xdr:rowOff>
    </xdr:to>
    <xdr:sp>
      <xdr:nvSpPr>
        <xdr:cNvPr id="160" name="Line 195"/>
        <xdr:cNvSpPr>
          <a:spLocks/>
        </xdr:cNvSpPr>
      </xdr:nvSpPr>
      <xdr:spPr>
        <a:xfrm>
          <a:off x="1038225" y="7096125"/>
          <a:ext cx="0" cy="3086100"/>
        </a:xfrm>
        <a:prstGeom prst="line">
          <a:avLst/>
        </a:prstGeom>
        <a:noFill/>
        <a:ln w="381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55</xdr:row>
      <xdr:rowOff>28575</xdr:rowOff>
    </xdr:from>
    <xdr:to>
      <xdr:col>9</xdr:col>
      <xdr:colOff>114300</xdr:colOff>
      <xdr:row>55</xdr:row>
      <xdr:rowOff>28575</xdr:rowOff>
    </xdr:to>
    <xdr:sp>
      <xdr:nvSpPr>
        <xdr:cNvPr id="161" name="Line 196"/>
        <xdr:cNvSpPr>
          <a:spLocks/>
        </xdr:cNvSpPr>
      </xdr:nvSpPr>
      <xdr:spPr>
        <a:xfrm>
          <a:off x="1343025" y="71247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55</xdr:row>
      <xdr:rowOff>28575</xdr:rowOff>
    </xdr:from>
    <xdr:to>
      <xdr:col>16</xdr:col>
      <xdr:colOff>161925</xdr:colOff>
      <xdr:row>63</xdr:row>
      <xdr:rowOff>28575</xdr:rowOff>
    </xdr:to>
    <xdr:sp>
      <xdr:nvSpPr>
        <xdr:cNvPr id="162" name="Line 197"/>
        <xdr:cNvSpPr>
          <a:spLocks/>
        </xdr:cNvSpPr>
      </xdr:nvSpPr>
      <xdr:spPr>
        <a:xfrm>
          <a:off x="2581275" y="7124700"/>
          <a:ext cx="21526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63</xdr:row>
      <xdr:rowOff>28575</xdr:rowOff>
    </xdr:from>
    <xdr:to>
      <xdr:col>21</xdr:col>
      <xdr:colOff>266700</xdr:colOff>
      <xdr:row>63</xdr:row>
      <xdr:rowOff>28575</xdr:rowOff>
    </xdr:to>
    <xdr:sp>
      <xdr:nvSpPr>
        <xdr:cNvPr id="163" name="Line 198"/>
        <xdr:cNvSpPr>
          <a:spLocks/>
        </xdr:cNvSpPr>
      </xdr:nvSpPr>
      <xdr:spPr>
        <a:xfrm>
          <a:off x="4752975" y="84201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55</xdr:row>
      <xdr:rowOff>152400</xdr:rowOff>
    </xdr:from>
    <xdr:to>
      <xdr:col>10</xdr:col>
      <xdr:colOff>180975</xdr:colOff>
      <xdr:row>55</xdr:row>
      <xdr:rowOff>152400</xdr:rowOff>
    </xdr:to>
    <xdr:sp>
      <xdr:nvSpPr>
        <xdr:cNvPr id="164" name="Line 199"/>
        <xdr:cNvSpPr>
          <a:spLocks/>
        </xdr:cNvSpPr>
      </xdr:nvSpPr>
      <xdr:spPr>
        <a:xfrm>
          <a:off x="1390650" y="7248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55</xdr:row>
      <xdr:rowOff>161925</xdr:rowOff>
    </xdr:from>
    <xdr:to>
      <xdr:col>12</xdr:col>
      <xdr:colOff>142875</xdr:colOff>
      <xdr:row>57</xdr:row>
      <xdr:rowOff>161925</xdr:rowOff>
    </xdr:to>
    <xdr:sp>
      <xdr:nvSpPr>
        <xdr:cNvPr id="165" name="Line 200"/>
        <xdr:cNvSpPr>
          <a:spLocks/>
        </xdr:cNvSpPr>
      </xdr:nvSpPr>
      <xdr:spPr>
        <a:xfrm>
          <a:off x="2990850" y="72580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63</xdr:row>
      <xdr:rowOff>47625</xdr:rowOff>
    </xdr:from>
    <xdr:to>
      <xdr:col>16</xdr:col>
      <xdr:colOff>276225</xdr:colOff>
      <xdr:row>65</xdr:row>
      <xdr:rowOff>161925</xdr:rowOff>
    </xdr:to>
    <xdr:sp>
      <xdr:nvSpPr>
        <xdr:cNvPr id="166" name="Line 201"/>
        <xdr:cNvSpPr>
          <a:spLocks/>
        </xdr:cNvSpPr>
      </xdr:nvSpPr>
      <xdr:spPr>
        <a:xfrm flipH="1">
          <a:off x="4133850" y="8439150"/>
          <a:ext cx="714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73</xdr:row>
      <xdr:rowOff>76200</xdr:rowOff>
    </xdr:from>
    <xdr:to>
      <xdr:col>6</xdr:col>
      <xdr:colOff>38100</xdr:colOff>
      <xdr:row>73</xdr:row>
      <xdr:rowOff>76200</xdr:rowOff>
    </xdr:to>
    <xdr:sp>
      <xdr:nvSpPr>
        <xdr:cNvPr id="167" name="Line 202"/>
        <xdr:cNvSpPr>
          <a:spLocks/>
        </xdr:cNvSpPr>
      </xdr:nvSpPr>
      <xdr:spPr>
        <a:xfrm>
          <a:off x="1457325" y="10086975"/>
          <a:ext cx="200025" cy="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73</xdr:row>
      <xdr:rowOff>152400</xdr:rowOff>
    </xdr:from>
    <xdr:to>
      <xdr:col>6</xdr:col>
      <xdr:colOff>142875</xdr:colOff>
      <xdr:row>73</xdr:row>
      <xdr:rowOff>152400</xdr:rowOff>
    </xdr:to>
    <xdr:sp>
      <xdr:nvSpPr>
        <xdr:cNvPr id="168" name="Line 203"/>
        <xdr:cNvSpPr>
          <a:spLocks/>
        </xdr:cNvSpPr>
      </xdr:nvSpPr>
      <xdr:spPr>
        <a:xfrm>
          <a:off x="1466850" y="10163175"/>
          <a:ext cx="295275" cy="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73</xdr:row>
      <xdr:rowOff>38100</xdr:rowOff>
    </xdr:from>
    <xdr:to>
      <xdr:col>8</xdr:col>
      <xdr:colOff>180975</xdr:colOff>
      <xdr:row>73</xdr:row>
      <xdr:rowOff>38100</xdr:rowOff>
    </xdr:to>
    <xdr:sp>
      <xdr:nvSpPr>
        <xdr:cNvPr id="169" name="Line 204"/>
        <xdr:cNvSpPr>
          <a:spLocks/>
        </xdr:cNvSpPr>
      </xdr:nvSpPr>
      <xdr:spPr>
        <a:xfrm>
          <a:off x="1438275" y="1004887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65</xdr:row>
      <xdr:rowOff>38100</xdr:rowOff>
    </xdr:from>
    <xdr:to>
      <xdr:col>12</xdr:col>
      <xdr:colOff>295275</xdr:colOff>
      <xdr:row>65</xdr:row>
      <xdr:rowOff>152400</xdr:rowOff>
    </xdr:to>
    <xdr:sp>
      <xdr:nvSpPr>
        <xdr:cNvPr id="170" name="Line 205"/>
        <xdr:cNvSpPr>
          <a:spLocks/>
        </xdr:cNvSpPr>
      </xdr:nvSpPr>
      <xdr:spPr>
        <a:xfrm>
          <a:off x="3686175" y="8753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65</xdr:row>
      <xdr:rowOff>95250</xdr:rowOff>
    </xdr:from>
    <xdr:to>
      <xdr:col>12</xdr:col>
      <xdr:colOff>295275</xdr:colOff>
      <xdr:row>65</xdr:row>
      <xdr:rowOff>95250</xdr:rowOff>
    </xdr:to>
    <xdr:sp>
      <xdr:nvSpPr>
        <xdr:cNvPr id="171" name="Line 206"/>
        <xdr:cNvSpPr>
          <a:spLocks/>
        </xdr:cNvSpPr>
      </xdr:nvSpPr>
      <xdr:spPr>
        <a:xfrm>
          <a:off x="3571875" y="8810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65</xdr:row>
      <xdr:rowOff>104775</xdr:rowOff>
    </xdr:from>
    <xdr:to>
      <xdr:col>14</xdr:col>
      <xdr:colOff>104775</xdr:colOff>
      <xdr:row>65</xdr:row>
      <xdr:rowOff>104775</xdr:rowOff>
    </xdr:to>
    <xdr:sp>
      <xdr:nvSpPr>
        <xdr:cNvPr id="172" name="Line 207"/>
        <xdr:cNvSpPr>
          <a:spLocks/>
        </xdr:cNvSpPr>
      </xdr:nvSpPr>
      <xdr:spPr>
        <a:xfrm flipH="1">
          <a:off x="3990975" y="8820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64</xdr:row>
      <xdr:rowOff>161925</xdr:rowOff>
    </xdr:from>
    <xdr:to>
      <xdr:col>14</xdr:col>
      <xdr:colOff>152400</xdr:colOff>
      <xdr:row>65</xdr:row>
      <xdr:rowOff>85725</xdr:rowOff>
    </xdr:to>
    <xdr:sp>
      <xdr:nvSpPr>
        <xdr:cNvPr id="173" name="Line 208"/>
        <xdr:cNvSpPr>
          <a:spLocks/>
        </xdr:cNvSpPr>
      </xdr:nvSpPr>
      <xdr:spPr>
        <a:xfrm flipV="1">
          <a:off x="4133850" y="8715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64</xdr:row>
      <xdr:rowOff>9525</xdr:rowOff>
    </xdr:from>
    <xdr:to>
      <xdr:col>14</xdr:col>
      <xdr:colOff>276225</xdr:colOff>
      <xdr:row>64</xdr:row>
      <xdr:rowOff>9525</xdr:rowOff>
    </xdr:to>
    <xdr:sp>
      <xdr:nvSpPr>
        <xdr:cNvPr id="174" name="Line 209"/>
        <xdr:cNvSpPr>
          <a:spLocks/>
        </xdr:cNvSpPr>
      </xdr:nvSpPr>
      <xdr:spPr>
        <a:xfrm>
          <a:off x="4029075" y="8562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63</xdr:row>
      <xdr:rowOff>95250</xdr:rowOff>
    </xdr:from>
    <xdr:to>
      <xdr:col>14</xdr:col>
      <xdr:colOff>142875</xdr:colOff>
      <xdr:row>64</xdr:row>
      <xdr:rowOff>28575</xdr:rowOff>
    </xdr:to>
    <xdr:sp>
      <xdr:nvSpPr>
        <xdr:cNvPr id="175" name="Line 210"/>
        <xdr:cNvSpPr>
          <a:spLocks/>
        </xdr:cNvSpPr>
      </xdr:nvSpPr>
      <xdr:spPr>
        <a:xfrm>
          <a:off x="4124325" y="8486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61</xdr:row>
      <xdr:rowOff>76200</xdr:rowOff>
    </xdr:from>
    <xdr:to>
      <xdr:col>21</xdr:col>
      <xdr:colOff>9525</xdr:colOff>
      <xdr:row>61</xdr:row>
      <xdr:rowOff>76200</xdr:rowOff>
    </xdr:to>
    <xdr:sp>
      <xdr:nvSpPr>
        <xdr:cNvPr id="176" name="Line 211"/>
        <xdr:cNvSpPr>
          <a:spLocks/>
        </xdr:cNvSpPr>
      </xdr:nvSpPr>
      <xdr:spPr>
        <a:xfrm>
          <a:off x="5638800" y="8143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61</xdr:row>
      <xdr:rowOff>95250</xdr:rowOff>
    </xdr:from>
    <xdr:to>
      <xdr:col>18</xdr:col>
      <xdr:colOff>142875</xdr:colOff>
      <xdr:row>61</xdr:row>
      <xdr:rowOff>95250</xdr:rowOff>
    </xdr:to>
    <xdr:sp>
      <xdr:nvSpPr>
        <xdr:cNvPr id="177" name="Line 212"/>
        <xdr:cNvSpPr>
          <a:spLocks/>
        </xdr:cNvSpPr>
      </xdr:nvSpPr>
      <xdr:spPr>
        <a:xfrm flipH="1">
          <a:off x="4867275" y="8162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71</xdr:row>
      <xdr:rowOff>104775</xdr:rowOff>
    </xdr:from>
    <xdr:to>
      <xdr:col>8</xdr:col>
      <xdr:colOff>9525</xdr:colOff>
      <xdr:row>71</xdr:row>
      <xdr:rowOff>104775</xdr:rowOff>
    </xdr:to>
    <xdr:sp>
      <xdr:nvSpPr>
        <xdr:cNvPr id="178" name="Line 213"/>
        <xdr:cNvSpPr>
          <a:spLocks/>
        </xdr:cNvSpPr>
      </xdr:nvSpPr>
      <xdr:spPr>
        <a:xfrm>
          <a:off x="2095500" y="9791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71</xdr:row>
      <xdr:rowOff>85725</xdr:rowOff>
    </xdr:from>
    <xdr:to>
      <xdr:col>6</xdr:col>
      <xdr:colOff>114300</xdr:colOff>
      <xdr:row>71</xdr:row>
      <xdr:rowOff>85725</xdr:rowOff>
    </xdr:to>
    <xdr:sp>
      <xdr:nvSpPr>
        <xdr:cNvPr id="179" name="Line 214"/>
        <xdr:cNvSpPr>
          <a:spLocks/>
        </xdr:cNvSpPr>
      </xdr:nvSpPr>
      <xdr:spPr>
        <a:xfrm flipH="1">
          <a:off x="1457325" y="9772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72</xdr:row>
      <xdr:rowOff>0</xdr:rowOff>
    </xdr:from>
    <xdr:to>
      <xdr:col>8</xdr:col>
      <xdr:colOff>0</xdr:colOff>
      <xdr:row>72</xdr:row>
      <xdr:rowOff>0</xdr:rowOff>
    </xdr:to>
    <xdr:sp>
      <xdr:nvSpPr>
        <xdr:cNvPr id="180" name="Line 215"/>
        <xdr:cNvSpPr>
          <a:spLocks/>
        </xdr:cNvSpPr>
      </xdr:nvSpPr>
      <xdr:spPr>
        <a:xfrm flipH="1">
          <a:off x="1476375" y="9848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73</xdr:row>
      <xdr:rowOff>28575</xdr:rowOff>
    </xdr:from>
    <xdr:to>
      <xdr:col>8</xdr:col>
      <xdr:colOff>276225</xdr:colOff>
      <xdr:row>73</xdr:row>
      <xdr:rowOff>28575</xdr:rowOff>
    </xdr:to>
    <xdr:sp>
      <xdr:nvSpPr>
        <xdr:cNvPr id="181" name="Line 216"/>
        <xdr:cNvSpPr>
          <a:spLocks/>
        </xdr:cNvSpPr>
      </xdr:nvSpPr>
      <xdr:spPr>
        <a:xfrm>
          <a:off x="1447800" y="10039350"/>
          <a:ext cx="1038225" cy="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73</xdr:row>
      <xdr:rowOff>38100</xdr:rowOff>
    </xdr:from>
    <xdr:to>
      <xdr:col>8</xdr:col>
      <xdr:colOff>266700</xdr:colOff>
      <xdr:row>73</xdr:row>
      <xdr:rowOff>38100</xdr:rowOff>
    </xdr:to>
    <xdr:sp>
      <xdr:nvSpPr>
        <xdr:cNvPr id="182" name="Line 217"/>
        <xdr:cNvSpPr>
          <a:spLocks/>
        </xdr:cNvSpPr>
      </xdr:nvSpPr>
      <xdr:spPr>
        <a:xfrm>
          <a:off x="1447800" y="100488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69</xdr:row>
      <xdr:rowOff>66675</xdr:rowOff>
    </xdr:from>
    <xdr:to>
      <xdr:col>12</xdr:col>
      <xdr:colOff>0</xdr:colOff>
      <xdr:row>69</xdr:row>
      <xdr:rowOff>104775</xdr:rowOff>
    </xdr:to>
    <xdr:sp>
      <xdr:nvSpPr>
        <xdr:cNvPr id="183" name="Oval 218"/>
        <xdr:cNvSpPr>
          <a:spLocks/>
        </xdr:cNvSpPr>
      </xdr:nvSpPr>
      <xdr:spPr>
        <a:xfrm>
          <a:off x="3371850" y="9429750"/>
          <a:ext cx="1905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68</xdr:row>
      <xdr:rowOff>85725</xdr:rowOff>
    </xdr:from>
    <xdr:to>
      <xdr:col>12</xdr:col>
      <xdr:colOff>285750</xdr:colOff>
      <xdr:row>68</xdr:row>
      <xdr:rowOff>123825</xdr:rowOff>
    </xdr:to>
    <xdr:sp>
      <xdr:nvSpPr>
        <xdr:cNvPr id="184" name="Oval 219"/>
        <xdr:cNvSpPr>
          <a:spLocks/>
        </xdr:cNvSpPr>
      </xdr:nvSpPr>
      <xdr:spPr>
        <a:xfrm>
          <a:off x="3648075" y="92868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67</xdr:row>
      <xdr:rowOff>95250</xdr:rowOff>
    </xdr:from>
    <xdr:to>
      <xdr:col>13</xdr:col>
      <xdr:colOff>257175</xdr:colOff>
      <xdr:row>67</xdr:row>
      <xdr:rowOff>133350</xdr:rowOff>
    </xdr:to>
    <xdr:sp>
      <xdr:nvSpPr>
        <xdr:cNvPr id="185" name="Oval 220"/>
        <xdr:cNvSpPr>
          <a:spLocks/>
        </xdr:cNvSpPr>
      </xdr:nvSpPr>
      <xdr:spPr>
        <a:xfrm>
          <a:off x="3914775" y="91344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66</xdr:row>
      <xdr:rowOff>104775</xdr:rowOff>
    </xdr:from>
    <xdr:to>
      <xdr:col>14</xdr:col>
      <xdr:colOff>238125</xdr:colOff>
      <xdr:row>66</xdr:row>
      <xdr:rowOff>142875</xdr:rowOff>
    </xdr:to>
    <xdr:sp>
      <xdr:nvSpPr>
        <xdr:cNvPr id="186" name="Oval 221"/>
        <xdr:cNvSpPr>
          <a:spLocks/>
        </xdr:cNvSpPr>
      </xdr:nvSpPr>
      <xdr:spPr>
        <a:xfrm>
          <a:off x="4191000" y="89820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64</xdr:row>
      <xdr:rowOff>123825</xdr:rowOff>
    </xdr:from>
    <xdr:to>
      <xdr:col>16</xdr:col>
      <xdr:colOff>180975</xdr:colOff>
      <xdr:row>64</xdr:row>
      <xdr:rowOff>161925</xdr:rowOff>
    </xdr:to>
    <xdr:sp>
      <xdr:nvSpPr>
        <xdr:cNvPr id="187" name="Oval 222"/>
        <xdr:cNvSpPr>
          <a:spLocks/>
        </xdr:cNvSpPr>
      </xdr:nvSpPr>
      <xdr:spPr>
        <a:xfrm>
          <a:off x="4724400" y="8677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63</xdr:row>
      <xdr:rowOff>161925</xdr:rowOff>
    </xdr:from>
    <xdr:to>
      <xdr:col>17</xdr:col>
      <xdr:colOff>161925</xdr:colOff>
      <xdr:row>64</xdr:row>
      <xdr:rowOff>9525</xdr:rowOff>
    </xdr:to>
    <xdr:sp>
      <xdr:nvSpPr>
        <xdr:cNvPr id="188" name="Oval 223"/>
        <xdr:cNvSpPr>
          <a:spLocks/>
        </xdr:cNvSpPr>
      </xdr:nvSpPr>
      <xdr:spPr>
        <a:xfrm>
          <a:off x="5000625" y="8553450"/>
          <a:ext cx="28575" cy="95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62</xdr:row>
      <xdr:rowOff>161925</xdr:rowOff>
    </xdr:from>
    <xdr:to>
      <xdr:col>19</xdr:col>
      <xdr:colOff>47625</xdr:colOff>
      <xdr:row>63</xdr:row>
      <xdr:rowOff>19050</xdr:rowOff>
    </xdr:to>
    <xdr:sp>
      <xdr:nvSpPr>
        <xdr:cNvPr id="189" name="Oval 224"/>
        <xdr:cNvSpPr>
          <a:spLocks/>
        </xdr:cNvSpPr>
      </xdr:nvSpPr>
      <xdr:spPr>
        <a:xfrm>
          <a:off x="5476875" y="8391525"/>
          <a:ext cx="28575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62</xdr:row>
      <xdr:rowOff>161925</xdr:rowOff>
    </xdr:from>
    <xdr:to>
      <xdr:col>20</xdr:col>
      <xdr:colOff>161925</xdr:colOff>
      <xdr:row>63</xdr:row>
      <xdr:rowOff>19050</xdr:rowOff>
    </xdr:to>
    <xdr:sp>
      <xdr:nvSpPr>
        <xdr:cNvPr id="190" name="Oval 225"/>
        <xdr:cNvSpPr>
          <a:spLocks/>
        </xdr:cNvSpPr>
      </xdr:nvSpPr>
      <xdr:spPr>
        <a:xfrm>
          <a:off x="5886450" y="8391525"/>
          <a:ext cx="28575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62</xdr:row>
      <xdr:rowOff>57150</xdr:rowOff>
    </xdr:from>
    <xdr:to>
      <xdr:col>19</xdr:col>
      <xdr:colOff>180975</xdr:colOff>
      <xdr:row>62</xdr:row>
      <xdr:rowOff>95250</xdr:rowOff>
    </xdr:to>
    <xdr:sp>
      <xdr:nvSpPr>
        <xdr:cNvPr id="191" name="Oval 226"/>
        <xdr:cNvSpPr>
          <a:spLocks/>
        </xdr:cNvSpPr>
      </xdr:nvSpPr>
      <xdr:spPr>
        <a:xfrm>
          <a:off x="5610225" y="82867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62</xdr:row>
      <xdr:rowOff>161925</xdr:rowOff>
    </xdr:from>
    <xdr:to>
      <xdr:col>21</xdr:col>
      <xdr:colOff>266700</xdr:colOff>
      <xdr:row>63</xdr:row>
      <xdr:rowOff>19050</xdr:rowOff>
    </xdr:to>
    <xdr:sp>
      <xdr:nvSpPr>
        <xdr:cNvPr id="192" name="Oval 227"/>
        <xdr:cNvSpPr>
          <a:spLocks/>
        </xdr:cNvSpPr>
      </xdr:nvSpPr>
      <xdr:spPr>
        <a:xfrm>
          <a:off x="6286500" y="8391525"/>
          <a:ext cx="28575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62</xdr:row>
      <xdr:rowOff>57150</xdr:rowOff>
    </xdr:from>
    <xdr:to>
      <xdr:col>21</xdr:col>
      <xdr:colOff>257175</xdr:colOff>
      <xdr:row>62</xdr:row>
      <xdr:rowOff>95250</xdr:rowOff>
    </xdr:to>
    <xdr:sp>
      <xdr:nvSpPr>
        <xdr:cNvPr id="193" name="Oval 228"/>
        <xdr:cNvSpPr>
          <a:spLocks/>
        </xdr:cNvSpPr>
      </xdr:nvSpPr>
      <xdr:spPr>
        <a:xfrm>
          <a:off x="6276975" y="82867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62</xdr:row>
      <xdr:rowOff>66675</xdr:rowOff>
    </xdr:from>
    <xdr:to>
      <xdr:col>20</xdr:col>
      <xdr:colOff>228600</xdr:colOff>
      <xdr:row>62</xdr:row>
      <xdr:rowOff>104775</xdr:rowOff>
    </xdr:to>
    <xdr:sp>
      <xdr:nvSpPr>
        <xdr:cNvPr id="194" name="Oval 229"/>
        <xdr:cNvSpPr>
          <a:spLocks/>
        </xdr:cNvSpPr>
      </xdr:nvSpPr>
      <xdr:spPr>
        <a:xfrm>
          <a:off x="5953125" y="8296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62</xdr:row>
      <xdr:rowOff>161925</xdr:rowOff>
    </xdr:from>
    <xdr:to>
      <xdr:col>18</xdr:col>
      <xdr:colOff>104775</xdr:colOff>
      <xdr:row>63</xdr:row>
      <xdr:rowOff>28575</xdr:rowOff>
    </xdr:to>
    <xdr:sp>
      <xdr:nvSpPr>
        <xdr:cNvPr id="195" name="Oval 230"/>
        <xdr:cNvSpPr>
          <a:spLocks/>
        </xdr:cNvSpPr>
      </xdr:nvSpPr>
      <xdr:spPr>
        <a:xfrm>
          <a:off x="5238750" y="83915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62</xdr:row>
      <xdr:rowOff>66675</xdr:rowOff>
    </xdr:from>
    <xdr:to>
      <xdr:col>18</xdr:col>
      <xdr:colOff>295275</xdr:colOff>
      <xdr:row>62</xdr:row>
      <xdr:rowOff>104775</xdr:rowOff>
    </xdr:to>
    <xdr:sp>
      <xdr:nvSpPr>
        <xdr:cNvPr id="196" name="Oval 231"/>
        <xdr:cNvSpPr>
          <a:spLocks/>
        </xdr:cNvSpPr>
      </xdr:nvSpPr>
      <xdr:spPr>
        <a:xfrm>
          <a:off x="5429250" y="8296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55</xdr:row>
      <xdr:rowOff>85725</xdr:rowOff>
    </xdr:from>
    <xdr:to>
      <xdr:col>5</xdr:col>
      <xdr:colOff>142875</xdr:colOff>
      <xdr:row>55</xdr:row>
      <xdr:rowOff>123825</xdr:rowOff>
    </xdr:to>
    <xdr:sp>
      <xdr:nvSpPr>
        <xdr:cNvPr id="197" name="Oval 232"/>
        <xdr:cNvSpPr>
          <a:spLocks/>
        </xdr:cNvSpPr>
      </xdr:nvSpPr>
      <xdr:spPr>
        <a:xfrm>
          <a:off x="1438275" y="71818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55</xdr:row>
      <xdr:rowOff>95250</xdr:rowOff>
    </xdr:from>
    <xdr:to>
      <xdr:col>6</xdr:col>
      <xdr:colOff>209550</xdr:colOff>
      <xdr:row>55</xdr:row>
      <xdr:rowOff>133350</xdr:rowOff>
    </xdr:to>
    <xdr:sp>
      <xdr:nvSpPr>
        <xdr:cNvPr id="198" name="Oval 233"/>
        <xdr:cNvSpPr>
          <a:spLocks/>
        </xdr:cNvSpPr>
      </xdr:nvSpPr>
      <xdr:spPr>
        <a:xfrm>
          <a:off x="1800225" y="71913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55</xdr:row>
      <xdr:rowOff>57150</xdr:rowOff>
    </xdr:from>
    <xdr:to>
      <xdr:col>10</xdr:col>
      <xdr:colOff>0</xdr:colOff>
      <xdr:row>55</xdr:row>
      <xdr:rowOff>95250</xdr:rowOff>
    </xdr:to>
    <xdr:sp>
      <xdr:nvSpPr>
        <xdr:cNvPr id="199" name="Oval 234"/>
        <xdr:cNvSpPr>
          <a:spLocks/>
        </xdr:cNvSpPr>
      </xdr:nvSpPr>
      <xdr:spPr>
        <a:xfrm>
          <a:off x="2781300" y="7153275"/>
          <a:ext cx="1905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56</xdr:row>
      <xdr:rowOff>47625</xdr:rowOff>
    </xdr:from>
    <xdr:to>
      <xdr:col>10</xdr:col>
      <xdr:colOff>190500</xdr:colOff>
      <xdr:row>56</xdr:row>
      <xdr:rowOff>85725</xdr:rowOff>
    </xdr:to>
    <xdr:sp>
      <xdr:nvSpPr>
        <xdr:cNvPr id="200" name="Oval 235"/>
        <xdr:cNvSpPr>
          <a:spLocks/>
        </xdr:cNvSpPr>
      </xdr:nvSpPr>
      <xdr:spPr>
        <a:xfrm>
          <a:off x="2962275" y="73056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57</xdr:row>
      <xdr:rowOff>38100</xdr:rowOff>
    </xdr:from>
    <xdr:to>
      <xdr:col>11</xdr:col>
      <xdr:colOff>152400</xdr:colOff>
      <xdr:row>57</xdr:row>
      <xdr:rowOff>76200</xdr:rowOff>
    </xdr:to>
    <xdr:sp>
      <xdr:nvSpPr>
        <xdr:cNvPr id="201" name="Oval 236"/>
        <xdr:cNvSpPr>
          <a:spLocks/>
        </xdr:cNvSpPr>
      </xdr:nvSpPr>
      <xdr:spPr>
        <a:xfrm>
          <a:off x="3219450" y="74580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58</xdr:row>
      <xdr:rowOff>57150</xdr:rowOff>
    </xdr:from>
    <xdr:to>
      <xdr:col>12</xdr:col>
      <xdr:colOff>123825</xdr:colOff>
      <xdr:row>58</xdr:row>
      <xdr:rowOff>95250</xdr:rowOff>
    </xdr:to>
    <xdr:sp>
      <xdr:nvSpPr>
        <xdr:cNvPr id="202" name="Oval 237"/>
        <xdr:cNvSpPr>
          <a:spLocks/>
        </xdr:cNvSpPr>
      </xdr:nvSpPr>
      <xdr:spPr>
        <a:xfrm>
          <a:off x="3486150" y="76390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62</xdr:row>
      <xdr:rowOff>133350</xdr:rowOff>
    </xdr:from>
    <xdr:to>
      <xdr:col>16</xdr:col>
      <xdr:colOff>114300</xdr:colOff>
      <xdr:row>62</xdr:row>
      <xdr:rowOff>161925</xdr:rowOff>
    </xdr:to>
    <xdr:sp>
      <xdr:nvSpPr>
        <xdr:cNvPr id="203" name="Oval 238"/>
        <xdr:cNvSpPr>
          <a:spLocks/>
        </xdr:cNvSpPr>
      </xdr:nvSpPr>
      <xdr:spPr>
        <a:xfrm>
          <a:off x="4657725" y="83629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61</xdr:row>
      <xdr:rowOff>85725</xdr:rowOff>
    </xdr:from>
    <xdr:to>
      <xdr:col>15</xdr:col>
      <xdr:colOff>85725</xdr:colOff>
      <xdr:row>61</xdr:row>
      <xdr:rowOff>123825</xdr:rowOff>
    </xdr:to>
    <xdr:sp>
      <xdr:nvSpPr>
        <xdr:cNvPr id="204" name="Oval 239"/>
        <xdr:cNvSpPr>
          <a:spLocks/>
        </xdr:cNvSpPr>
      </xdr:nvSpPr>
      <xdr:spPr>
        <a:xfrm>
          <a:off x="4333875" y="81534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60</xdr:row>
      <xdr:rowOff>28575</xdr:rowOff>
    </xdr:from>
    <xdr:to>
      <xdr:col>14</xdr:col>
      <xdr:colOff>57150</xdr:colOff>
      <xdr:row>60</xdr:row>
      <xdr:rowOff>66675</xdr:rowOff>
    </xdr:to>
    <xdr:sp>
      <xdr:nvSpPr>
        <xdr:cNvPr id="205" name="Oval 240"/>
        <xdr:cNvSpPr>
          <a:spLocks/>
        </xdr:cNvSpPr>
      </xdr:nvSpPr>
      <xdr:spPr>
        <a:xfrm>
          <a:off x="4010025" y="79343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59</xdr:row>
      <xdr:rowOff>47625</xdr:rowOff>
    </xdr:from>
    <xdr:to>
      <xdr:col>13</xdr:col>
      <xdr:colOff>85725</xdr:colOff>
      <xdr:row>59</xdr:row>
      <xdr:rowOff>85725</xdr:rowOff>
    </xdr:to>
    <xdr:sp>
      <xdr:nvSpPr>
        <xdr:cNvPr id="206" name="Oval 241"/>
        <xdr:cNvSpPr>
          <a:spLocks/>
        </xdr:cNvSpPr>
      </xdr:nvSpPr>
      <xdr:spPr>
        <a:xfrm>
          <a:off x="3743325" y="77914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71</xdr:row>
      <xdr:rowOff>161925</xdr:rowOff>
    </xdr:from>
    <xdr:to>
      <xdr:col>9</xdr:col>
      <xdr:colOff>133350</xdr:colOff>
      <xdr:row>72</xdr:row>
      <xdr:rowOff>9525</xdr:rowOff>
    </xdr:to>
    <xdr:sp>
      <xdr:nvSpPr>
        <xdr:cNvPr id="207" name="Oval 242"/>
        <xdr:cNvSpPr>
          <a:spLocks/>
        </xdr:cNvSpPr>
      </xdr:nvSpPr>
      <xdr:spPr>
        <a:xfrm>
          <a:off x="2609850" y="9848850"/>
          <a:ext cx="28575" cy="95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47625</xdr:rowOff>
    </xdr:from>
    <xdr:to>
      <xdr:col>11</xdr:col>
      <xdr:colOff>28575</xdr:colOff>
      <xdr:row>70</xdr:row>
      <xdr:rowOff>85725</xdr:rowOff>
    </xdr:to>
    <xdr:sp>
      <xdr:nvSpPr>
        <xdr:cNvPr id="208" name="Oval 243"/>
        <xdr:cNvSpPr>
          <a:spLocks/>
        </xdr:cNvSpPr>
      </xdr:nvSpPr>
      <xdr:spPr>
        <a:xfrm>
          <a:off x="3095625" y="957262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65</xdr:row>
      <xdr:rowOff>114300</xdr:rowOff>
    </xdr:from>
    <xdr:to>
      <xdr:col>15</xdr:col>
      <xdr:colOff>219075</xdr:colOff>
      <xdr:row>65</xdr:row>
      <xdr:rowOff>152400</xdr:rowOff>
    </xdr:to>
    <xdr:sp>
      <xdr:nvSpPr>
        <xdr:cNvPr id="209" name="Oval 244"/>
        <xdr:cNvSpPr>
          <a:spLocks/>
        </xdr:cNvSpPr>
      </xdr:nvSpPr>
      <xdr:spPr>
        <a:xfrm>
          <a:off x="4467225" y="88296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57</xdr:row>
      <xdr:rowOff>161925</xdr:rowOff>
    </xdr:from>
    <xdr:to>
      <xdr:col>12</xdr:col>
      <xdr:colOff>152400</xdr:colOff>
      <xdr:row>58</xdr:row>
      <xdr:rowOff>19050</xdr:rowOff>
    </xdr:to>
    <xdr:sp>
      <xdr:nvSpPr>
        <xdr:cNvPr id="210" name="Line 245"/>
        <xdr:cNvSpPr>
          <a:spLocks/>
        </xdr:cNvSpPr>
      </xdr:nvSpPr>
      <xdr:spPr>
        <a:xfrm flipH="1">
          <a:off x="3514725" y="75819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19050</xdr:rowOff>
    </xdr:from>
    <xdr:to>
      <xdr:col>5</xdr:col>
      <xdr:colOff>47625</xdr:colOff>
      <xdr:row>55</xdr:row>
      <xdr:rowOff>95250</xdr:rowOff>
    </xdr:to>
    <xdr:sp>
      <xdr:nvSpPr>
        <xdr:cNvPr id="211" name="Line 246"/>
        <xdr:cNvSpPr>
          <a:spLocks/>
        </xdr:cNvSpPr>
      </xdr:nvSpPr>
      <xdr:spPr>
        <a:xfrm>
          <a:off x="1371600" y="7115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55</xdr:row>
      <xdr:rowOff>104775</xdr:rowOff>
    </xdr:from>
    <xdr:to>
      <xdr:col>5</xdr:col>
      <xdr:colOff>85725</xdr:colOff>
      <xdr:row>55</xdr:row>
      <xdr:rowOff>152400</xdr:rowOff>
    </xdr:to>
    <xdr:sp>
      <xdr:nvSpPr>
        <xdr:cNvPr id="212" name="Line 247"/>
        <xdr:cNvSpPr>
          <a:spLocks/>
        </xdr:cNvSpPr>
      </xdr:nvSpPr>
      <xdr:spPr>
        <a:xfrm flipH="1">
          <a:off x="1400175" y="7200900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53</xdr:row>
      <xdr:rowOff>133350</xdr:rowOff>
    </xdr:from>
    <xdr:to>
      <xdr:col>6</xdr:col>
      <xdr:colOff>38100</xdr:colOff>
      <xdr:row>54</xdr:row>
      <xdr:rowOff>161925</xdr:rowOff>
    </xdr:to>
    <xdr:sp>
      <xdr:nvSpPr>
        <xdr:cNvPr id="213" name="Rectangle 248"/>
        <xdr:cNvSpPr>
          <a:spLocks/>
        </xdr:cNvSpPr>
      </xdr:nvSpPr>
      <xdr:spPr>
        <a:xfrm>
          <a:off x="1485900" y="6905625"/>
          <a:ext cx="1714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104775</xdr:rowOff>
    </xdr:from>
    <xdr:to>
      <xdr:col>4</xdr:col>
      <xdr:colOff>9525</xdr:colOff>
      <xdr:row>55</xdr:row>
      <xdr:rowOff>76200</xdr:rowOff>
    </xdr:to>
    <xdr:sp>
      <xdr:nvSpPr>
        <xdr:cNvPr id="214" name="Rectangle 249"/>
        <xdr:cNvSpPr>
          <a:spLocks/>
        </xdr:cNvSpPr>
      </xdr:nvSpPr>
      <xdr:spPr>
        <a:xfrm>
          <a:off x="742950" y="6877050"/>
          <a:ext cx="295275" cy="295275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59</xdr:row>
      <xdr:rowOff>0</xdr:rowOff>
    </xdr:from>
    <xdr:to>
      <xdr:col>14</xdr:col>
      <xdr:colOff>180975</xdr:colOff>
      <xdr:row>59</xdr:row>
      <xdr:rowOff>85725</xdr:rowOff>
    </xdr:to>
    <xdr:sp>
      <xdr:nvSpPr>
        <xdr:cNvPr id="215" name="Line 250"/>
        <xdr:cNvSpPr>
          <a:spLocks/>
        </xdr:cNvSpPr>
      </xdr:nvSpPr>
      <xdr:spPr>
        <a:xfrm flipH="1" flipV="1">
          <a:off x="4152900" y="77438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57</xdr:row>
      <xdr:rowOff>57150</xdr:rowOff>
    </xdr:from>
    <xdr:to>
      <xdr:col>14</xdr:col>
      <xdr:colOff>161925</xdr:colOff>
      <xdr:row>57</xdr:row>
      <xdr:rowOff>161925</xdr:rowOff>
    </xdr:to>
    <xdr:sp>
      <xdr:nvSpPr>
        <xdr:cNvPr id="216" name="Line 251"/>
        <xdr:cNvSpPr>
          <a:spLocks/>
        </xdr:cNvSpPr>
      </xdr:nvSpPr>
      <xdr:spPr>
        <a:xfrm>
          <a:off x="4143375" y="7477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58</xdr:row>
      <xdr:rowOff>9525</xdr:rowOff>
    </xdr:from>
    <xdr:to>
      <xdr:col>14</xdr:col>
      <xdr:colOff>228600</xdr:colOff>
      <xdr:row>58</xdr:row>
      <xdr:rowOff>9525</xdr:rowOff>
    </xdr:to>
    <xdr:sp>
      <xdr:nvSpPr>
        <xdr:cNvPr id="217" name="Line 252"/>
        <xdr:cNvSpPr>
          <a:spLocks/>
        </xdr:cNvSpPr>
      </xdr:nvSpPr>
      <xdr:spPr>
        <a:xfrm>
          <a:off x="4067175" y="7591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59</xdr:row>
      <xdr:rowOff>28575</xdr:rowOff>
    </xdr:from>
    <xdr:to>
      <xdr:col>15</xdr:col>
      <xdr:colOff>295275</xdr:colOff>
      <xdr:row>59</xdr:row>
      <xdr:rowOff>152400</xdr:rowOff>
    </xdr:to>
    <xdr:sp>
      <xdr:nvSpPr>
        <xdr:cNvPr id="218" name="Line 253"/>
        <xdr:cNvSpPr>
          <a:spLocks/>
        </xdr:cNvSpPr>
      </xdr:nvSpPr>
      <xdr:spPr>
        <a:xfrm>
          <a:off x="4572000" y="7772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59</xdr:row>
      <xdr:rowOff>95250</xdr:rowOff>
    </xdr:from>
    <xdr:to>
      <xdr:col>16</xdr:col>
      <xdr:colOff>95250</xdr:colOff>
      <xdr:row>59</xdr:row>
      <xdr:rowOff>95250</xdr:rowOff>
    </xdr:to>
    <xdr:sp>
      <xdr:nvSpPr>
        <xdr:cNvPr id="219" name="Line 254"/>
        <xdr:cNvSpPr>
          <a:spLocks/>
        </xdr:cNvSpPr>
      </xdr:nvSpPr>
      <xdr:spPr>
        <a:xfrm flipH="1">
          <a:off x="4572000" y="7839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59</xdr:row>
      <xdr:rowOff>114300</xdr:rowOff>
    </xdr:from>
    <xdr:to>
      <xdr:col>15</xdr:col>
      <xdr:colOff>9525</xdr:colOff>
      <xdr:row>59</xdr:row>
      <xdr:rowOff>114300</xdr:rowOff>
    </xdr:to>
    <xdr:sp>
      <xdr:nvSpPr>
        <xdr:cNvPr id="220" name="Line 255"/>
        <xdr:cNvSpPr>
          <a:spLocks/>
        </xdr:cNvSpPr>
      </xdr:nvSpPr>
      <xdr:spPr>
        <a:xfrm>
          <a:off x="4152900" y="7858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63</xdr:row>
      <xdr:rowOff>9525</xdr:rowOff>
    </xdr:from>
    <xdr:to>
      <xdr:col>13</xdr:col>
      <xdr:colOff>95250</xdr:colOff>
      <xdr:row>68</xdr:row>
      <xdr:rowOff>47625</xdr:rowOff>
    </xdr:to>
    <xdr:sp>
      <xdr:nvSpPr>
        <xdr:cNvPr id="221" name="Line 256"/>
        <xdr:cNvSpPr>
          <a:spLocks/>
        </xdr:cNvSpPr>
      </xdr:nvSpPr>
      <xdr:spPr>
        <a:xfrm>
          <a:off x="3457575" y="8401050"/>
          <a:ext cx="323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63</xdr:row>
      <xdr:rowOff>0</xdr:rowOff>
    </xdr:from>
    <xdr:to>
      <xdr:col>12</xdr:col>
      <xdr:colOff>57150</xdr:colOff>
      <xdr:row>63</xdr:row>
      <xdr:rowOff>0</xdr:rowOff>
    </xdr:to>
    <xdr:sp>
      <xdr:nvSpPr>
        <xdr:cNvPr id="222" name="Line 257"/>
        <xdr:cNvSpPr>
          <a:spLocks/>
        </xdr:cNvSpPr>
      </xdr:nvSpPr>
      <xdr:spPr>
        <a:xfrm>
          <a:off x="2371725" y="83915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47625</xdr:rowOff>
    </xdr:from>
    <xdr:to>
      <xdr:col>21</xdr:col>
      <xdr:colOff>123825</xdr:colOff>
      <xdr:row>62</xdr:row>
      <xdr:rowOff>47625</xdr:rowOff>
    </xdr:to>
    <xdr:sp>
      <xdr:nvSpPr>
        <xdr:cNvPr id="223" name="Line 258"/>
        <xdr:cNvSpPr>
          <a:spLocks/>
        </xdr:cNvSpPr>
      </xdr:nvSpPr>
      <xdr:spPr>
        <a:xfrm flipH="1">
          <a:off x="4572000" y="82772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63</xdr:row>
      <xdr:rowOff>28575</xdr:rowOff>
    </xdr:from>
    <xdr:to>
      <xdr:col>21</xdr:col>
      <xdr:colOff>19050</xdr:colOff>
      <xdr:row>63</xdr:row>
      <xdr:rowOff>66675</xdr:rowOff>
    </xdr:to>
    <xdr:sp>
      <xdr:nvSpPr>
        <xdr:cNvPr id="224" name="Oval 259"/>
        <xdr:cNvSpPr>
          <a:spLocks/>
        </xdr:cNvSpPr>
      </xdr:nvSpPr>
      <xdr:spPr>
        <a:xfrm>
          <a:off x="6048375" y="8420100"/>
          <a:ext cx="1905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62</xdr:row>
      <xdr:rowOff>38100</xdr:rowOff>
    </xdr:from>
    <xdr:to>
      <xdr:col>16</xdr:col>
      <xdr:colOff>133350</xdr:colOff>
      <xdr:row>62</xdr:row>
      <xdr:rowOff>76200</xdr:rowOff>
    </xdr:to>
    <xdr:sp>
      <xdr:nvSpPr>
        <xdr:cNvPr id="225" name="Oval 260"/>
        <xdr:cNvSpPr>
          <a:spLocks/>
        </xdr:cNvSpPr>
      </xdr:nvSpPr>
      <xdr:spPr>
        <a:xfrm>
          <a:off x="4676775" y="826770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62</xdr:row>
      <xdr:rowOff>66675</xdr:rowOff>
    </xdr:from>
    <xdr:to>
      <xdr:col>17</xdr:col>
      <xdr:colOff>266700</xdr:colOff>
      <xdr:row>62</xdr:row>
      <xdr:rowOff>104775</xdr:rowOff>
    </xdr:to>
    <xdr:sp>
      <xdr:nvSpPr>
        <xdr:cNvPr id="226" name="Oval 261"/>
        <xdr:cNvSpPr>
          <a:spLocks/>
        </xdr:cNvSpPr>
      </xdr:nvSpPr>
      <xdr:spPr>
        <a:xfrm>
          <a:off x="5105400" y="82962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63</xdr:row>
      <xdr:rowOff>85725</xdr:rowOff>
    </xdr:from>
    <xdr:to>
      <xdr:col>20</xdr:col>
      <xdr:colOff>133350</xdr:colOff>
      <xdr:row>68</xdr:row>
      <xdr:rowOff>9525</xdr:rowOff>
    </xdr:to>
    <xdr:sp>
      <xdr:nvSpPr>
        <xdr:cNvPr id="227" name="Line 262"/>
        <xdr:cNvSpPr>
          <a:spLocks/>
        </xdr:cNvSpPr>
      </xdr:nvSpPr>
      <xdr:spPr>
        <a:xfrm flipV="1">
          <a:off x="5886450" y="84772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69</xdr:row>
      <xdr:rowOff>19050</xdr:rowOff>
    </xdr:from>
    <xdr:to>
      <xdr:col>20</xdr:col>
      <xdr:colOff>133350</xdr:colOff>
      <xdr:row>72</xdr:row>
      <xdr:rowOff>47625</xdr:rowOff>
    </xdr:to>
    <xdr:sp>
      <xdr:nvSpPr>
        <xdr:cNvPr id="228" name="Line 263"/>
        <xdr:cNvSpPr>
          <a:spLocks/>
        </xdr:cNvSpPr>
      </xdr:nvSpPr>
      <xdr:spPr>
        <a:xfrm>
          <a:off x="5886450" y="9382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72</xdr:row>
      <xdr:rowOff>47625</xdr:rowOff>
    </xdr:from>
    <xdr:to>
      <xdr:col>20</xdr:col>
      <xdr:colOff>171450</xdr:colOff>
      <xdr:row>72</xdr:row>
      <xdr:rowOff>47625</xdr:rowOff>
    </xdr:to>
    <xdr:sp>
      <xdr:nvSpPr>
        <xdr:cNvPr id="229" name="Line 264"/>
        <xdr:cNvSpPr>
          <a:spLocks/>
        </xdr:cNvSpPr>
      </xdr:nvSpPr>
      <xdr:spPr>
        <a:xfrm>
          <a:off x="2867025" y="98964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0</xdr:rowOff>
    </xdr:from>
    <xdr:to>
      <xdr:col>20</xdr:col>
      <xdr:colOff>228600</xdr:colOff>
      <xdr:row>55</xdr:row>
      <xdr:rowOff>0</xdr:rowOff>
    </xdr:to>
    <xdr:sp>
      <xdr:nvSpPr>
        <xdr:cNvPr id="230" name="Line 265"/>
        <xdr:cNvSpPr>
          <a:spLocks/>
        </xdr:cNvSpPr>
      </xdr:nvSpPr>
      <xdr:spPr>
        <a:xfrm>
          <a:off x="3771900" y="70961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58</xdr:row>
      <xdr:rowOff>161925</xdr:rowOff>
    </xdr:from>
    <xdr:to>
      <xdr:col>20</xdr:col>
      <xdr:colOff>142875</xdr:colOff>
      <xdr:row>61</xdr:row>
      <xdr:rowOff>152400</xdr:rowOff>
    </xdr:to>
    <xdr:sp>
      <xdr:nvSpPr>
        <xdr:cNvPr id="231" name="Line 266"/>
        <xdr:cNvSpPr>
          <a:spLocks/>
        </xdr:cNvSpPr>
      </xdr:nvSpPr>
      <xdr:spPr>
        <a:xfrm>
          <a:off x="5895975" y="77438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54</xdr:row>
      <xdr:rowOff>161925</xdr:rowOff>
    </xdr:from>
    <xdr:to>
      <xdr:col>20</xdr:col>
      <xdr:colOff>142875</xdr:colOff>
      <xdr:row>57</xdr:row>
      <xdr:rowOff>161925</xdr:rowOff>
    </xdr:to>
    <xdr:sp>
      <xdr:nvSpPr>
        <xdr:cNvPr id="232" name="Line 267"/>
        <xdr:cNvSpPr>
          <a:spLocks/>
        </xdr:cNvSpPr>
      </xdr:nvSpPr>
      <xdr:spPr>
        <a:xfrm flipV="1">
          <a:off x="5895975" y="7096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56</xdr:row>
      <xdr:rowOff>0</xdr:rowOff>
    </xdr:from>
    <xdr:to>
      <xdr:col>6</xdr:col>
      <xdr:colOff>123825</xdr:colOff>
      <xdr:row>64</xdr:row>
      <xdr:rowOff>9525</xdr:rowOff>
    </xdr:to>
    <xdr:sp>
      <xdr:nvSpPr>
        <xdr:cNvPr id="233" name="Line 268"/>
        <xdr:cNvSpPr>
          <a:spLocks/>
        </xdr:cNvSpPr>
      </xdr:nvSpPr>
      <xdr:spPr>
        <a:xfrm flipV="1">
          <a:off x="1743075" y="72580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64</xdr:row>
      <xdr:rowOff>161925</xdr:rowOff>
    </xdr:from>
    <xdr:to>
      <xdr:col>6</xdr:col>
      <xdr:colOff>123825</xdr:colOff>
      <xdr:row>71</xdr:row>
      <xdr:rowOff>161925</xdr:rowOff>
    </xdr:to>
    <xdr:sp>
      <xdr:nvSpPr>
        <xdr:cNvPr id="234" name="Line 269"/>
        <xdr:cNvSpPr>
          <a:spLocks/>
        </xdr:cNvSpPr>
      </xdr:nvSpPr>
      <xdr:spPr>
        <a:xfrm>
          <a:off x="1743075" y="8715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73</xdr:row>
      <xdr:rowOff>95250</xdr:rowOff>
    </xdr:from>
    <xdr:to>
      <xdr:col>8</xdr:col>
      <xdr:colOff>0</xdr:colOff>
      <xdr:row>73</xdr:row>
      <xdr:rowOff>95250</xdr:rowOff>
    </xdr:to>
    <xdr:sp>
      <xdr:nvSpPr>
        <xdr:cNvPr id="235" name="Line 270"/>
        <xdr:cNvSpPr>
          <a:spLocks/>
        </xdr:cNvSpPr>
      </xdr:nvSpPr>
      <xdr:spPr>
        <a:xfrm>
          <a:off x="2085975" y="10106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73</xdr:row>
      <xdr:rowOff>85725</xdr:rowOff>
    </xdr:from>
    <xdr:to>
      <xdr:col>6</xdr:col>
      <xdr:colOff>133350</xdr:colOff>
      <xdr:row>73</xdr:row>
      <xdr:rowOff>85725</xdr:rowOff>
    </xdr:to>
    <xdr:sp>
      <xdr:nvSpPr>
        <xdr:cNvPr id="236" name="Line 271"/>
        <xdr:cNvSpPr>
          <a:spLocks/>
        </xdr:cNvSpPr>
      </xdr:nvSpPr>
      <xdr:spPr>
        <a:xfrm flipH="1">
          <a:off x="1447800" y="100965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28575</xdr:rowOff>
    </xdr:from>
    <xdr:to>
      <xdr:col>8</xdr:col>
      <xdr:colOff>0</xdr:colOff>
      <xdr:row>73</xdr:row>
      <xdr:rowOff>142875</xdr:rowOff>
    </xdr:to>
    <xdr:sp>
      <xdr:nvSpPr>
        <xdr:cNvPr id="237" name="Line 272"/>
        <xdr:cNvSpPr>
          <a:spLocks/>
        </xdr:cNvSpPr>
      </xdr:nvSpPr>
      <xdr:spPr>
        <a:xfrm>
          <a:off x="2209800" y="10039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95250</xdr:rowOff>
    </xdr:from>
    <xdr:to>
      <xdr:col>13</xdr:col>
      <xdr:colOff>238125</xdr:colOff>
      <xdr:row>73</xdr:row>
      <xdr:rowOff>95250</xdr:rowOff>
    </xdr:to>
    <xdr:sp>
      <xdr:nvSpPr>
        <xdr:cNvPr id="238" name="Line 273"/>
        <xdr:cNvSpPr>
          <a:spLocks/>
        </xdr:cNvSpPr>
      </xdr:nvSpPr>
      <xdr:spPr>
        <a:xfrm flipH="1">
          <a:off x="2209800" y="10106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19050</xdr:rowOff>
    </xdr:from>
    <xdr:to>
      <xdr:col>17</xdr:col>
      <xdr:colOff>0</xdr:colOff>
      <xdr:row>73</xdr:row>
      <xdr:rowOff>161925</xdr:rowOff>
    </xdr:to>
    <xdr:sp>
      <xdr:nvSpPr>
        <xdr:cNvPr id="239" name="Line 274"/>
        <xdr:cNvSpPr>
          <a:spLocks/>
        </xdr:cNvSpPr>
      </xdr:nvSpPr>
      <xdr:spPr>
        <a:xfrm>
          <a:off x="4867275" y="10029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85725</xdr:rowOff>
    </xdr:from>
    <xdr:to>
      <xdr:col>17</xdr:col>
      <xdr:colOff>0</xdr:colOff>
      <xdr:row>73</xdr:row>
      <xdr:rowOff>85725</xdr:rowOff>
    </xdr:to>
    <xdr:sp>
      <xdr:nvSpPr>
        <xdr:cNvPr id="240" name="Line 275"/>
        <xdr:cNvSpPr>
          <a:spLocks/>
        </xdr:cNvSpPr>
      </xdr:nvSpPr>
      <xdr:spPr>
        <a:xfrm>
          <a:off x="4276725" y="100965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73</xdr:row>
      <xdr:rowOff>85725</xdr:rowOff>
    </xdr:from>
    <xdr:to>
      <xdr:col>18</xdr:col>
      <xdr:colOff>171450</xdr:colOff>
      <xdr:row>73</xdr:row>
      <xdr:rowOff>85725</xdr:rowOff>
    </xdr:to>
    <xdr:sp>
      <xdr:nvSpPr>
        <xdr:cNvPr id="241" name="Line 276"/>
        <xdr:cNvSpPr>
          <a:spLocks/>
        </xdr:cNvSpPr>
      </xdr:nvSpPr>
      <xdr:spPr>
        <a:xfrm flipH="1">
          <a:off x="4867275" y="1009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73</xdr:row>
      <xdr:rowOff>76200</xdr:rowOff>
    </xdr:from>
    <xdr:to>
      <xdr:col>21</xdr:col>
      <xdr:colOff>0</xdr:colOff>
      <xdr:row>73</xdr:row>
      <xdr:rowOff>76200</xdr:rowOff>
    </xdr:to>
    <xdr:sp>
      <xdr:nvSpPr>
        <xdr:cNvPr id="242" name="Line 277"/>
        <xdr:cNvSpPr>
          <a:spLocks/>
        </xdr:cNvSpPr>
      </xdr:nvSpPr>
      <xdr:spPr>
        <a:xfrm>
          <a:off x="56578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28575</xdr:rowOff>
    </xdr:from>
    <xdr:to>
      <xdr:col>17</xdr:col>
      <xdr:colOff>0</xdr:colOff>
      <xdr:row>55</xdr:row>
      <xdr:rowOff>161925</xdr:rowOff>
    </xdr:to>
    <xdr:sp>
      <xdr:nvSpPr>
        <xdr:cNvPr id="243" name="Line 278"/>
        <xdr:cNvSpPr>
          <a:spLocks/>
        </xdr:cNvSpPr>
      </xdr:nvSpPr>
      <xdr:spPr>
        <a:xfrm>
          <a:off x="4867275" y="71247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55</xdr:row>
      <xdr:rowOff>85725</xdr:rowOff>
    </xdr:from>
    <xdr:to>
      <xdr:col>21</xdr:col>
      <xdr:colOff>0</xdr:colOff>
      <xdr:row>55</xdr:row>
      <xdr:rowOff>85725</xdr:rowOff>
    </xdr:to>
    <xdr:sp>
      <xdr:nvSpPr>
        <xdr:cNvPr id="244" name="Line 279"/>
        <xdr:cNvSpPr>
          <a:spLocks/>
        </xdr:cNvSpPr>
      </xdr:nvSpPr>
      <xdr:spPr>
        <a:xfrm>
          <a:off x="5648325" y="71818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55</xdr:row>
      <xdr:rowOff>85725</xdr:rowOff>
    </xdr:from>
    <xdr:to>
      <xdr:col>18</xdr:col>
      <xdr:colOff>123825</xdr:colOff>
      <xdr:row>55</xdr:row>
      <xdr:rowOff>85725</xdr:rowOff>
    </xdr:to>
    <xdr:sp>
      <xdr:nvSpPr>
        <xdr:cNvPr id="245" name="Line 280"/>
        <xdr:cNvSpPr>
          <a:spLocks/>
        </xdr:cNvSpPr>
      </xdr:nvSpPr>
      <xdr:spPr>
        <a:xfrm flipH="1">
          <a:off x="4867275" y="7181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55</xdr:row>
      <xdr:rowOff>85725</xdr:rowOff>
    </xdr:from>
    <xdr:to>
      <xdr:col>17</xdr:col>
      <xdr:colOff>9525</xdr:colOff>
      <xdr:row>55</xdr:row>
      <xdr:rowOff>85725</xdr:rowOff>
    </xdr:to>
    <xdr:sp>
      <xdr:nvSpPr>
        <xdr:cNvPr id="246" name="Line 281"/>
        <xdr:cNvSpPr>
          <a:spLocks/>
        </xdr:cNvSpPr>
      </xdr:nvSpPr>
      <xdr:spPr>
        <a:xfrm>
          <a:off x="4438650" y="7181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76200</xdr:rowOff>
    </xdr:from>
    <xdr:to>
      <xdr:col>14</xdr:col>
      <xdr:colOff>123825</xdr:colOff>
      <xdr:row>55</xdr:row>
      <xdr:rowOff>76200</xdr:rowOff>
    </xdr:to>
    <xdr:sp>
      <xdr:nvSpPr>
        <xdr:cNvPr id="247" name="Line 282"/>
        <xdr:cNvSpPr>
          <a:spLocks/>
        </xdr:cNvSpPr>
      </xdr:nvSpPr>
      <xdr:spPr>
        <a:xfrm flipH="1">
          <a:off x="3105150" y="71723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54</xdr:row>
      <xdr:rowOff>95250</xdr:rowOff>
    </xdr:from>
    <xdr:to>
      <xdr:col>11</xdr:col>
      <xdr:colOff>9525</xdr:colOff>
      <xdr:row>54</xdr:row>
      <xdr:rowOff>95250</xdr:rowOff>
    </xdr:to>
    <xdr:sp>
      <xdr:nvSpPr>
        <xdr:cNvPr id="248" name="Line 283"/>
        <xdr:cNvSpPr>
          <a:spLocks/>
        </xdr:cNvSpPr>
      </xdr:nvSpPr>
      <xdr:spPr>
        <a:xfrm>
          <a:off x="2390775" y="7029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54</xdr:row>
      <xdr:rowOff>95250</xdr:rowOff>
    </xdr:from>
    <xdr:to>
      <xdr:col>7</xdr:col>
      <xdr:colOff>133350</xdr:colOff>
      <xdr:row>54</xdr:row>
      <xdr:rowOff>95250</xdr:rowOff>
    </xdr:to>
    <xdr:sp>
      <xdr:nvSpPr>
        <xdr:cNvPr id="249" name="Line 284"/>
        <xdr:cNvSpPr>
          <a:spLocks/>
        </xdr:cNvSpPr>
      </xdr:nvSpPr>
      <xdr:spPr>
        <a:xfrm flipH="1">
          <a:off x="1476375" y="7029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19050</xdr:rowOff>
    </xdr:from>
    <xdr:to>
      <xdr:col>11</xdr:col>
      <xdr:colOff>0</xdr:colOff>
      <xdr:row>54</xdr:row>
      <xdr:rowOff>142875</xdr:rowOff>
    </xdr:to>
    <xdr:sp>
      <xdr:nvSpPr>
        <xdr:cNvPr id="250" name="Line 285"/>
        <xdr:cNvSpPr>
          <a:spLocks/>
        </xdr:cNvSpPr>
      </xdr:nvSpPr>
      <xdr:spPr>
        <a:xfrm>
          <a:off x="3095625" y="6953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65</xdr:row>
      <xdr:rowOff>161925</xdr:rowOff>
    </xdr:from>
    <xdr:to>
      <xdr:col>14</xdr:col>
      <xdr:colOff>47625</xdr:colOff>
      <xdr:row>66</xdr:row>
      <xdr:rowOff>76200</xdr:rowOff>
    </xdr:to>
    <xdr:sp>
      <xdr:nvSpPr>
        <xdr:cNvPr id="251" name="Line 286"/>
        <xdr:cNvSpPr>
          <a:spLocks/>
        </xdr:cNvSpPr>
      </xdr:nvSpPr>
      <xdr:spPr>
        <a:xfrm flipH="1">
          <a:off x="3914775" y="8877300"/>
          <a:ext cx="114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66</xdr:row>
      <xdr:rowOff>38100</xdr:rowOff>
    </xdr:from>
    <xdr:to>
      <xdr:col>14</xdr:col>
      <xdr:colOff>133350</xdr:colOff>
      <xdr:row>67</xdr:row>
      <xdr:rowOff>85725</xdr:rowOff>
    </xdr:to>
    <xdr:sp>
      <xdr:nvSpPr>
        <xdr:cNvPr id="252" name="Line 287"/>
        <xdr:cNvSpPr>
          <a:spLocks/>
        </xdr:cNvSpPr>
      </xdr:nvSpPr>
      <xdr:spPr>
        <a:xfrm>
          <a:off x="3981450" y="8915400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65</xdr:row>
      <xdr:rowOff>161925</xdr:rowOff>
    </xdr:from>
    <xdr:to>
      <xdr:col>14</xdr:col>
      <xdr:colOff>295275</xdr:colOff>
      <xdr:row>66</xdr:row>
      <xdr:rowOff>161925</xdr:rowOff>
    </xdr:to>
    <xdr:sp>
      <xdr:nvSpPr>
        <xdr:cNvPr id="253" name="Line 288"/>
        <xdr:cNvSpPr>
          <a:spLocks/>
        </xdr:cNvSpPr>
      </xdr:nvSpPr>
      <xdr:spPr>
        <a:xfrm flipH="1">
          <a:off x="4029075" y="887730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67</xdr:row>
      <xdr:rowOff>114300</xdr:rowOff>
    </xdr:from>
    <xdr:to>
      <xdr:col>15</xdr:col>
      <xdr:colOff>247650</xdr:colOff>
      <xdr:row>67</xdr:row>
      <xdr:rowOff>114300</xdr:rowOff>
    </xdr:to>
    <xdr:sp>
      <xdr:nvSpPr>
        <xdr:cNvPr id="254" name="Line 289"/>
        <xdr:cNvSpPr>
          <a:spLocks/>
        </xdr:cNvSpPr>
      </xdr:nvSpPr>
      <xdr:spPr>
        <a:xfrm flipH="1">
          <a:off x="4438650" y="9153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65</xdr:row>
      <xdr:rowOff>161925</xdr:rowOff>
    </xdr:from>
    <xdr:to>
      <xdr:col>15</xdr:col>
      <xdr:colOff>171450</xdr:colOff>
      <xdr:row>67</xdr:row>
      <xdr:rowOff>123825</xdr:rowOff>
    </xdr:to>
    <xdr:sp>
      <xdr:nvSpPr>
        <xdr:cNvPr id="255" name="Line 290"/>
        <xdr:cNvSpPr>
          <a:spLocks/>
        </xdr:cNvSpPr>
      </xdr:nvSpPr>
      <xdr:spPr>
        <a:xfrm>
          <a:off x="4267200" y="8877300"/>
          <a:ext cx="180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65</xdr:row>
      <xdr:rowOff>161925</xdr:rowOff>
    </xdr:from>
    <xdr:to>
      <xdr:col>12</xdr:col>
      <xdr:colOff>47625</xdr:colOff>
      <xdr:row>65</xdr:row>
      <xdr:rowOff>161925</xdr:rowOff>
    </xdr:to>
    <xdr:sp>
      <xdr:nvSpPr>
        <xdr:cNvPr id="256" name="Line 291"/>
        <xdr:cNvSpPr>
          <a:spLocks/>
        </xdr:cNvSpPr>
      </xdr:nvSpPr>
      <xdr:spPr>
        <a:xfrm>
          <a:off x="2419350" y="88773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65</xdr:row>
      <xdr:rowOff>161925</xdr:rowOff>
    </xdr:from>
    <xdr:to>
      <xdr:col>12</xdr:col>
      <xdr:colOff>257175</xdr:colOff>
      <xdr:row>68</xdr:row>
      <xdr:rowOff>76200</xdr:rowOff>
    </xdr:to>
    <xdr:sp>
      <xdr:nvSpPr>
        <xdr:cNvPr id="257" name="Line 292"/>
        <xdr:cNvSpPr>
          <a:spLocks/>
        </xdr:cNvSpPr>
      </xdr:nvSpPr>
      <xdr:spPr>
        <a:xfrm>
          <a:off x="3419475" y="8877300"/>
          <a:ext cx="228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72</xdr:row>
      <xdr:rowOff>47625</xdr:rowOff>
    </xdr:from>
    <xdr:to>
      <xdr:col>6</xdr:col>
      <xdr:colOff>0</xdr:colOff>
      <xdr:row>72</xdr:row>
      <xdr:rowOff>161925</xdr:rowOff>
    </xdr:to>
    <xdr:sp>
      <xdr:nvSpPr>
        <xdr:cNvPr id="258" name="Rectangle 293"/>
        <xdr:cNvSpPr>
          <a:spLocks/>
        </xdr:cNvSpPr>
      </xdr:nvSpPr>
      <xdr:spPr>
        <a:xfrm>
          <a:off x="1485900" y="9896475"/>
          <a:ext cx="133350" cy="1143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72</xdr:row>
      <xdr:rowOff>133350</xdr:rowOff>
    </xdr:from>
    <xdr:to>
      <xdr:col>5</xdr:col>
      <xdr:colOff>200025</xdr:colOff>
      <xdr:row>72</xdr:row>
      <xdr:rowOff>161925</xdr:rowOff>
    </xdr:to>
    <xdr:sp>
      <xdr:nvSpPr>
        <xdr:cNvPr id="259" name="Oval 294"/>
        <xdr:cNvSpPr>
          <a:spLocks/>
        </xdr:cNvSpPr>
      </xdr:nvSpPr>
      <xdr:spPr>
        <a:xfrm>
          <a:off x="1495425" y="99822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95250</xdr:rowOff>
    </xdr:from>
    <xdr:to>
      <xdr:col>7</xdr:col>
      <xdr:colOff>285750</xdr:colOff>
      <xdr:row>55</xdr:row>
      <xdr:rowOff>133350</xdr:rowOff>
    </xdr:to>
    <xdr:sp>
      <xdr:nvSpPr>
        <xdr:cNvPr id="260" name="Oval 295"/>
        <xdr:cNvSpPr>
          <a:spLocks/>
        </xdr:cNvSpPr>
      </xdr:nvSpPr>
      <xdr:spPr>
        <a:xfrm>
          <a:off x="2171700" y="71913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95250</xdr:rowOff>
    </xdr:from>
    <xdr:to>
      <xdr:col>9</xdr:col>
      <xdr:colOff>66675</xdr:colOff>
      <xdr:row>55</xdr:row>
      <xdr:rowOff>133350</xdr:rowOff>
    </xdr:to>
    <xdr:sp>
      <xdr:nvSpPr>
        <xdr:cNvPr id="261" name="Oval 296"/>
        <xdr:cNvSpPr>
          <a:spLocks/>
        </xdr:cNvSpPr>
      </xdr:nvSpPr>
      <xdr:spPr>
        <a:xfrm>
          <a:off x="2543175" y="71913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19050</xdr:rowOff>
    </xdr:from>
    <xdr:to>
      <xdr:col>11</xdr:col>
      <xdr:colOff>133350</xdr:colOff>
      <xdr:row>6</xdr:row>
      <xdr:rowOff>19050</xdr:rowOff>
    </xdr:to>
    <xdr:sp>
      <xdr:nvSpPr>
        <xdr:cNvPr id="262" name="Line 297"/>
        <xdr:cNvSpPr>
          <a:spLocks/>
        </xdr:cNvSpPr>
      </xdr:nvSpPr>
      <xdr:spPr>
        <a:xfrm>
          <a:off x="2419350" y="895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54</xdr:row>
      <xdr:rowOff>114300</xdr:rowOff>
    </xdr:from>
    <xdr:to>
      <xdr:col>22</xdr:col>
      <xdr:colOff>257175</xdr:colOff>
      <xdr:row>74</xdr:row>
      <xdr:rowOff>57150</xdr:rowOff>
    </xdr:to>
    <xdr:sp>
      <xdr:nvSpPr>
        <xdr:cNvPr id="263" name="Line 298"/>
        <xdr:cNvSpPr>
          <a:spLocks/>
        </xdr:cNvSpPr>
      </xdr:nvSpPr>
      <xdr:spPr>
        <a:xfrm>
          <a:off x="6600825" y="7048500"/>
          <a:ext cx="0" cy="3181350"/>
        </a:xfrm>
        <a:prstGeom prst="line">
          <a:avLst/>
        </a:prstGeom>
        <a:noFill/>
        <a:ln w="76200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95250</xdr:rowOff>
    </xdr:from>
    <xdr:to>
      <xdr:col>1</xdr:col>
      <xdr:colOff>514350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239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</xdr:row>
      <xdr:rowOff>114300</xdr:rowOff>
    </xdr:from>
    <xdr:to>
      <xdr:col>1</xdr:col>
      <xdr:colOff>514350</xdr:colOff>
      <xdr:row>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85850" y="485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95250</xdr:rowOff>
    </xdr:from>
    <xdr:to>
      <xdr:col>1</xdr:col>
      <xdr:colOff>514350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095375" y="6667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</xdr:row>
      <xdr:rowOff>114300</xdr:rowOff>
    </xdr:from>
    <xdr:to>
      <xdr:col>1</xdr:col>
      <xdr:colOff>514350</xdr:colOff>
      <xdr:row>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66800" y="8858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41</xdr:row>
      <xdr:rowOff>114300</xdr:rowOff>
    </xdr:from>
    <xdr:to>
      <xdr:col>1</xdr:col>
      <xdr:colOff>495300</xdr:colOff>
      <xdr:row>41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981075" y="779145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</xdr:row>
      <xdr:rowOff>104775</xdr:rowOff>
    </xdr:from>
    <xdr:to>
      <xdr:col>1</xdr:col>
      <xdr:colOff>504825</xdr:colOff>
      <xdr:row>1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028700" y="314325"/>
          <a:ext cx="85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o.co.i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.co.in" TargetMode="External" /><Relationship Id="rId2" Type="http://schemas.openxmlformats.org/officeDocument/2006/relationships/hyperlink" Target="mailto:pk_nandwan@yahoo.co.in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o.co.i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H55"/>
  <sheetViews>
    <sheetView showGridLines="0" zoomScalePageLayoutView="0" workbookViewId="0" topLeftCell="A1">
      <selection activeCell="Q44" sqref="Q44"/>
    </sheetView>
  </sheetViews>
  <sheetFormatPr defaultColWidth="9.140625" defaultRowHeight="12.75"/>
  <cols>
    <col min="1" max="1" width="9.140625" style="118" customWidth="1"/>
    <col min="2" max="2" width="1.1484375" style="118" customWidth="1"/>
    <col min="3" max="3" width="4.8515625" style="118" customWidth="1"/>
    <col min="4" max="20" width="4.57421875" style="118" customWidth="1"/>
    <col min="21" max="21" width="3.8515625" style="118" customWidth="1"/>
    <col min="22" max="22" width="5.00390625" style="118" customWidth="1"/>
    <col min="23" max="23" width="5.8515625" style="118" customWidth="1"/>
    <col min="24" max="24" width="5.421875" style="118" customWidth="1"/>
    <col min="25" max="25" width="6.7109375" style="118" customWidth="1"/>
    <col min="26" max="16384" width="9.140625" style="118" customWidth="1"/>
  </cols>
  <sheetData>
    <row r="1" spans="2:21" ht="12.75">
      <c r="B1" s="212" t="s">
        <v>108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4"/>
    </row>
    <row r="2" spans="2:21" ht="15.75">
      <c r="B2" s="202" t="s">
        <v>107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</row>
    <row r="3" spans="2:21" ht="15">
      <c r="B3" s="170"/>
      <c r="C3" s="117"/>
      <c r="D3" s="171" t="s">
        <v>163</v>
      </c>
      <c r="E3" s="171"/>
      <c r="F3" s="171"/>
      <c r="G3" s="171"/>
      <c r="H3" s="117"/>
      <c r="I3" s="223" t="s">
        <v>164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2:21" ht="12.75">
      <c r="B4" s="17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72"/>
    </row>
    <row r="5" spans="2:21" ht="12.75">
      <c r="B5" s="170"/>
      <c r="C5" s="173">
        <v>1</v>
      </c>
      <c r="D5" s="117" t="s">
        <v>109</v>
      </c>
      <c r="E5" s="117"/>
      <c r="F5" s="117"/>
      <c r="G5" s="117"/>
      <c r="H5" s="117"/>
      <c r="I5" s="117"/>
      <c r="J5" s="117"/>
      <c r="K5" s="210">
        <v>2.5</v>
      </c>
      <c r="L5" s="211"/>
      <c r="M5" s="174" t="s">
        <v>1</v>
      </c>
      <c r="N5" s="174"/>
      <c r="O5" s="117"/>
      <c r="P5" s="210">
        <v>5</v>
      </c>
      <c r="Q5" s="211"/>
      <c r="R5" s="117" t="s">
        <v>13</v>
      </c>
      <c r="S5" s="117"/>
      <c r="T5" s="117"/>
      <c r="U5" s="172"/>
    </row>
    <row r="6" spans="2:21" ht="12.75">
      <c r="B6" s="170"/>
      <c r="C6" s="173"/>
      <c r="D6" s="117"/>
      <c r="E6" s="117"/>
      <c r="F6" s="117"/>
      <c r="G6" s="117"/>
      <c r="H6" s="117"/>
      <c r="I6" s="117"/>
      <c r="J6" s="117"/>
      <c r="K6" s="175"/>
      <c r="L6" s="175"/>
      <c r="M6" s="117"/>
      <c r="N6" s="117"/>
      <c r="O6" s="117"/>
      <c r="P6" s="117"/>
      <c r="Q6" s="117"/>
      <c r="R6" s="117"/>
      <c r="S6" s="117"/>
      <c r="T6" s="117"/>
      <c r="U6" s="172"/>
    </row>
    <row r="7" spans="2:21" ht="12.75">
      <c r="B7" s="170"/>
      <c r="C7" s="173">
        <v>2</v>
      </c>
      <c r="D7" s="117" t="s">
        <v>162</v>
      </c>
      <c r="E7" s="117"/>
      <c r="F7" s="117"/>
      <c r="G7" s="117"/>
      <c r="H7" s="117"/>
      <c r="I7" s="117"/>
      <c r="J7" s="117"/>
      <c r="K7" s="210">
        <v>3</v>
      </c>
      <c r="L7" s="211"/>
      <c r="M7" s="117" t="s">
        <v>13</v>
      </c>
      <c r="N7" s="117"/>
      <c r="O7" s="117"/>
      <c r="P7" s="117"/>
      <c r="Q7" s="117"/>
      <c r="R7" s="217">
        <f>K7*1000</f>
        <v>3000</v>
      </c>
      <c r="S7" s="218"/>
      <c r="T7" s="117" t="s">
        <v>17</v>
      </c>
      <c r="U7" s="172"/>
    </row>
    <row r="8" spans="2:21" ht="12.75">
      <c r="B8" s="170"/>
      <c r="C8" s="173"/>
      <c r="D8" s="117"/>
      <c r="E8" s="117"/>
      <c r="F8" s="117"/>
      <c r="G8" s="117"/>
      <c r="H8" s="117"/>
      <c r="I8" s="117"/>
      <c r="J8" s="117"/>
      <c r="K8" s="175"/>
      <c r="L8" s="175"/>
      <c r="M8" s="117"/>
      <c r="N8" s="117"/>
      <c r="O8" s="117"/>
      <c r="P8" s="117"/>
      <c r="Q8" s="117"/>
      <c r="R8" s="176"/>
      <c r="S8" s="176"/>
      <c r="T8" s="117"/>
      <c r="U8" s="177"/>
    </row>
    <row r="9" spans="2:21" ht="12.75">
      <c r="B9" s="170"/>
      <c r="C9" s="173">
        <v>3</v>
      </c>
      <c r="D9" s="117" t="s">
        <v>92</v>
      </c>
      <c r="E9" s="117"/>
      <c r="F9" s="117"/>
      <c r="G9" s="117"/>
      <c r="H9" s="117"/>
      <c r="I9" s="117"/>
      <c r="J9" s="117"/>
      <c r="K9" s="210">
        <v>1.2</v>
      </c>
      <c r="L9" s="211"/>
      <c r="M9" s="117" t="s">
        <v>18</v>
      </c>
      <c r="N9" s="117"/>
      <c r="O9" s="117"/>
      <c r="P9" s="117"/>
      <c r="Q9" s="117"/>
      <c r="R9" s="217">
        <f>K9*1000</f>
        <v>1200</v>
      </c>
      <c r="S9" s="218"/>
      <c r="T9" s="117" t="s">
        <v>17</v>
      </c>
      <c r="U9" s="172"/>
    </row>
    <row r="10" spans="2:21" ht="12.75">
      <c r="B10" s="170"/>
      <c r="C10" s="173"/>
      <c r="D10" s="117"/>
      <c r="E10" s="117"/>
      <c r="F10" s="117"/>
      <c r="G10" s="117"/>
      <c r="H10" s="117"/>
      <c r="I10" s="117"/>
      <c r="J10" s="117"/>
      <c r="K10" s="175"/>
      <c r="L10" s="175"/>
      <c r="M10" s="117"/>
      <c r="N10" s="117"/>
      <c r="O10" s="117"/>
      <c r="P10" s="117"/>
      <c r="Q10" s="117"/>
      <c r="R10" s="178"/>
      <c r="S10" s="178"/>
      <c r="T10" s="117"/>
      <c r="U10" s="172"/>
    </row>
    <row r="11" spans="2:21" ht="12.75">
      <c r="B11" s="170"/>
      <c r="C11" s="173">
        <v>4</v>
      </c>
      <c r="D11" s="117" t="s">
        <v>93</v>
      </c>
      <c r="E11" s="117"/>
      <c r="F11" s="117"/>
      <c r="G11" s="117"/>
      <c r="H11" s="117"/>
      <c r="I11" s="117"/>
      <c r="J11" s="117"/>
      <c r="K11" s="210">
        <v>0.15</v>
      </c>
      <c r="L11" s="211"/>
      <c r="M11" s="117" t="s">
        <v>18</v>
      </c>
      <c r="N11" s="117"/>
      <c r="O11" s="117"/>
      <c r="P11" s="117"/>
      <c r="Q11" s="117"/>
      <c r="R11" s="217">
        <f>K11*1000</f>
        <v>150</v>
      </c>
      <c r="S11" s="218"/>
      <c r="T11" s="117" t="s">
        <v>17</v>
      </c>
      <c r="U11" s="172"/>
    </row>
    <row r="12" spans="2:21" ht="12.75">
      <c r="B12" s="170"/>
      <c r="C12" s="173"/>
      <c r="D12" s="117"/>
      <c r="E12" s="117"/>
      <c r="F12" s="117"/>
      <c r="G12" s="117"/>
      <c r="H12" s="117"/>
      <c r="I12" s="117"/>
      <c r="J12" s="117"/>
      <c r="K12" s="175"/>
      <c r="L12" s="175"/>
      <c r="M12" s="117"/>
      <c r="N12" s="117"/>
      <c r="O12" s="117"/>
      <c r="P12" s="117"/>
      <c r="Q12" s="117"/>
      <c r="R12" s="178"/>
      <c r="S12" s="178"/>
      <c r="T12" s="117"/>
      <c r="U12" s="172"/>
    </row>
    <row r="13" spans="2:21" ht="12.75">
      <c r="B13" s="170"/>
      <c r="C13" s="173">
        <v>5</v>
      </c>
      <c r="D13" s="117" t="s">
        <v>94</v>
      </c>
      <c r="E13" s="117"/>
      <c r="F13" s="117"/>
      <c r="G13" s="117"/>
      <c r="H13" s="117"/>
      <c r="I13" s="117"/>
      <c r="J13" s="117"/>
      <c r="K13" s="210">
        <v>0.25</v>
      </c>
      <c r="L13" s="211"/>
      <c r="M13" s="117" t="s">
        <v>18</v>
      </c>
      <c r="N13" s="117"/>
      <c r="O13" s="117"/>
      <c r="P13" s="117"/>
      <c r="Q13" s="117"/>
      <c r="R13" s="217">
        <f>K13*1000</f>
        <v>250</v>
      </c>
      <c r="S13" s="218"/>
      <c r="T13" s="117" t="s">
        <v>17</v>
      </c>
      <c r="U13" s="172"/>
    </row>
    <row r="14" spans="2:21" ht="12.75">
      <c r="B14" s="170"/>
      <c r="C14" s="173"/>
      <c r="D14" s="117"/>
      <c r="E14" s="117"/>
      <c r="F14" s="117"/>
      <c r="G14" s="117"/>
      <c r="H14" s="117"/>
      <c r="I14" s="117"/>
      <c r="J14" s="117"/>
      <c r="K14" s="175"/>
      <c r="L14" s="175"/>
      <c r="M14" s="117"/>
      <c r="N14" s="117"/>
      <c r="O14" s="117"/>
      <c r="P14" s="117"/>
      <c r="Q14" s="117"/>
      <c r="R14" s="117"/>
      <c r="S14" s="117"/>
      <c r="T14" s="117"/>
      <c r="U14" s="172"/>
    </row>
    <row r="15" spans="2:21" ht="14.25">
      <c r="B15" s="170"/>
      <c r="C15" s="173">
        <v>6</v>
      </c>
      <c r="D15" s="179" t="s">
        <v>165</v>
      </c>
      <c r="E15" s="179"/>
      <c r="F15" s="179"/>
      <c r="G15" s="179"/>
      <c r="H15" s="179"/>
      <c r="I15" s="117"/>
      <c r="J15" s="174" t="s">
        <v>167</v>
      </c>
      <c r="K15" s="205">
        <v>20</v>
      </c>
      <c r="L15" s="206"/>
      <c r="M15" s="209" t="s">
        <v>12</v>
      </c>
      <c r="N15" s="209"/>
      <c r="O15" s="209"/>
      <c r="P15" s="205">
        <v>25000</v>
      </c>
      <c r="Q15" s="206"/>
      <c r="R15" s="117" t="s">
        <v>170</v>
      </c>
      <c r="S15" s="117"/>
      <c r="T15" s="117"/>
      <c r="U15" s="172"/>
    </row>
    <row r="16" spans="2:21" ht="12.75">
      <c r="B16" s="170"/>
      <c r="C16" s="173"/>
      <c r="D16" s="173"/>
      <c r="E16" s="173"/>
      <c r="F16" s="173"/>
      <c r="G16" s="173"/>
      <c r="H16" s="173"/>
      <c r="I16" s="117"/>
      <c r="J16" s="174"/>
      <c r="K16" s="180"/>
      <c r="L16" s="180"/>
      <c r="M16" s="117"/>
      <c r="N16" s="117"/>
      <c r="O16" s="117"/>
      <c r="P16" s="175"/>
      <c r="Q16" s="175"/>
      <c r="R16" s="117"/>
      <c r="S16" s="117"/>
      <c r="T16" s="117"/>
      <c r="U16" s="172"/>
    </row>
    <row r="17" spans="2:21" ht="15" customHeight="1">
      <c r="B17" s="170"/>
      <c r="C17" s="173"/>
      <c r="D17" s="173"/>
      <c r="E17" s="173"/>
      <c r="F17" s="173"/>
      <c r="G17" s="173"/>
      <c r="H17" s="173"/>
      <c r="I17" s="117"/>
      <c r="J17" s="181" t="s">
        <v>169</v>
      </c>
      <c r="K17" s="205">
        <v>7</v>
      </c>
      <c r="L17" s="206"/>
      <c r="M17" s="182" t="s">
        <v>19</v>
      </c>
      <c r="N17" s="182"/>
      <c r="O17" s="174" t="s">
        <v>13</v>
      </c>
      <c r="P17" s="205">
        <v>13.33</v>
      </c>
      <c r="Q17" s="206"/>
      <c r="R17" s="117"/>
      <c r="S17" s="117"/>
      <c r="T17" s="117"/>
      <c r="U17" s="172"/>
    </row>
    <row r="18" spans="2:21" ht="12.75">
      <c r="B18" s="170"/>
      <c r="C18" s="173"/>
      <c r="D18" s="173"/>
      <c r="E18" s="173"/>
      <c r="F18" s="173"/>
      <c r="G18" s="173"/>
      <c r="H18" s="173"/>
      <c r="I18" s="117"/>
      <c r="J18" s="174"/>
      <c r="K18" s="180"/>
      <c r="L18" s="180"/>
      <c r="M18" s="117"/>
      <c r="N18" s="117"/>
      <c r="O18" s="117"/>
      <c r="P18" s="175"/>
      <c r="Q18" s="175"/>
      <c r="R18" s="117"/>
      <c r="S18" s="117"/>
      <c r="T18" s="117"/>
      <c r="U18" s="172"/>
    </row>
    <row r="19" spans="2:21" ht="15.75" customHeight="1">
      <c r="B19" s="170"/>
      <c r="C19" s="173">
        <v>7</v>
      </c>
      <c r="D19" s="179" t="s">
        <v>166</v>
      </c>
      <c r="E19" s="179"/>
      <c r="F19" s="179"/>
      <c r="G19" s="179"/>
      <c r="H19" s="179"/>
      <c r="I19" s="117"/>
      <c r="J19" s="174" t="s">
        <v>168</v>
      </c>
      <c r="K19" s="205">
        <v>415</v>
      </c>
      <c r="L19" s="206"/>
      <c r="M19" s="117"/>
      <c r="N19" s="117"/>
      <c r="O19" s="181" t="s">
        <v>186</v>
      </c>
      <c r="P19" s="205">
        <f>230</f>
        <v>230</v>
      </c>
      <c r="Q19" s="206"/>
      <c r="R19" s="182" t="s">
        <v>19</v>
      </c>
      <c r="S19" s="182"/>
      <c r="T19" s="117"/>
      <c r="U19" s="172"/>
    </row>
    <row r="20" spans="2:21" ht="12.75">
      <c r="B20" s="170"/>
      <c r="C20" s="173"/>
      <c r="D20" s="173"/>
      <c r="E20" s="173"/>
      <c r="F20" s="173"/>
      <c r="G20" s="173"/>
      <c r="H20" s="173"/>
      <c r="I20" s="173"/>
      <c r="J20" s="174"/>
      <c r="K20" s="180"/>
      <c r="L20" s="180"/>
      <c r="M20" s="179"/>
      <c r="N20" s="179"/>
      <c r="O20" s="117"/>
      <c r="P20" s="175"/>
      <c r="Q20" s="175"/>
      <c r="R20" s="117"/>
      <c r="S20" s="117"/>
      <c r="T20" s="117"/>
      <c r="U20" s="172"/>
    </row>
    <row r="21" spans="2:21" ht="12.75">
      <c r="B21" s="170"/>
      <c r="C21" s="173">
        <v>8</v>
      </c>
      <c r="D21" s="179" t="str">
        <f>Design!B13</f>
        <v>Nominal cover </v>
      </c>
      <c r="E21" s="179"/>
      <c r="F21" s="179"/>
      <c r="G21" s="179"/>
      <c r="H21" s="179"/>
      <c r="I21" s="179"/>
      <c r="J21" s="117"/>
      <c r="K21" s="205">
        <v>25</v>
      </c>
      <c r="L21" s="206"/>
      <c r="M21" s="209" t="str">
        <f>Design!K13</f>
        <v>Effective cover </v>
      </c>
      <c r="N21" s="209"/>
      <c r="O21" s="209"/>
      <c r="P21" s="205">
        <v>30</v>
      </c>
      <c r="Q21" s="206"/>
      <c r="R21" s="117" t="s">
        <v>17</v>
      </c>
      <c r="S21" s="117"/>
      <c r="T21" s="117"/>
      <c r="U21" s="172"/>
    </row>
    <row r="22" spans="2:21" ht="12.75">
      <c r="B22" s="170"/>
      <c r="C22" s="173"/>
      <c r="D22" s="179"/>
      <c r="E22" s="179"/>
      <c r="F22" s="179"/>
      <c r="G22" s="179"/>
      <c r="H22" s="179"/>
      <c r="I22" s="179"/>
      <c r="J22" s="117"/>
      <c r="K22" s="180"/>
      <c r="L22" s="180"/>
      <c r="M22" s="179"/>
      <c r="N22" s="179"/>
      <c r="O22" s="117"/>
      <c r="P22" s="117"/>
      <c r="Q22" s="117"/>
      <c r="R22" s="117"/>
      <c r="S22" s="117"/>
      <c r="T22" s="117"/>
      <c r="U22" s="172"/>
    </row>
    <row r="23" spans="2:21" ht="12.75">
      <c r="B23" s="170"/>
      <c r="C23" s="173"/>
      <c r="D23" s="183" t="s">
        <v>71</v>
      </c>
      <c r="E23" s="183"/>
      <c r="F23" s="183"/>
      <c r="G23" s="183"/>
      <c r="H23" s="183"/>
      <c r="I23" s="183"/>
      <c r="J23" s="117"/>
      <c r="K23" s="175"/>
      <c r="L23" s="175"/>
      <c r="M23" s="117"/>
      <c r="N23" s="117"/>
      <c r="O23" s="117"/>
      <c r="P23" s="117"/>
      <c r="Q23" s="117"/>
      <c r="R23" s="117"/>
      <c r="S23" s="117"/>
      <c r="T23" s="117"/>
      <c r="U23" s="172"/>
    </row>
    <row r="24" spans="2:21" ht="12.75">
      <c r="B24" s="170"/>
      <c r="C24" s="173"/>
      <c r="D24" s="179" t="s">
        <v>172</v>
      </c>
      <c r="E24" s="179"/>
      <c r="F24" s="179"/>
      <c r="G24" s="179"/>
      <c r="H24" s="179"/>
      <c r="I24" s="179"/>
      <c r="J24" s="117"/>
      <c r="K24" s="205">
        <v>10</v>
      </c>
      <c r="L24" s="206"/>
      <c r="M24" s="117" t="s">
        <v>160</v>
      </c>
      <c r="N24" s="117"/>
      <c r="O24" s="117"/>
      <c r="P24" s="117"/>
      <c r="Q24" s="117"/>
      <c r="R24" s="207">
        <f>Design!$J$73</f>
        <v>100</v>
      </c>
      <c r="S24" s="208"/>
      <c r="T24" s="117" t="s">
        <v>151</v>
      </c>
      <c r="U24" s="172"/>
    </row>
    <row r="25" spans="2:21" ht="12.75">
      <c r="B25" s="170"/>
      <c r="C25" s="173"/>
      <c r="D25" s="179"/>
      <c r="E25" s="179"/>
      <c r="F25" s="179"/>
      <c r="G25" s="179"/>
      <c r="H25" s="179"/>
      <c r="I25" s="179"/>
      <c r="J25" s="117"/>
      <c r="K25" s="180"/>
      <c r="L25" s="180"/>
      <c r="M25" s="117"/>
      <c r="N25" s="117"/>
      <c r="O25" s="117"/>
      <c r="P25" s="117"/>
      <c r="Q25" s="117"/>
      <c r="R25" s="176"/>
      <c r="S25" s="176"/>
      <c r="T25" s="117"/>
      <c r="U25" s="172"/>
    </row>
    <row r="26" spans="2:21" ht="12.75">
      <c r="B26" s="170"/>
      <c r="C26" s="117"/>
      <c r="D26" s="179" t="s">
        <v>158</v>
      </c>
      <c r="E26" s="179"/>
      <c r="F26" s="179"/>
      <c r="G26" s="179"/>
      <c r="H26" s="179"/>
      <c r="I26" s="179"/>
      <c r="J26" s="117"/>
      <c r="K26" s="205">
        <v>8</v>
      </c>
      <c r="L26" s="206"/>
      <c r="M26" s="117" t="s">
        <v>160</v>
      </c>
      <c r="N26" s="117"/>
      <c r="O26" s="117"/>
      <c r="P26" s="117"/>
      <c r="Q26" s="117"/>
      <c r="R26" s="207">
        <f>2</f>
        <v>2</v>
      </c>
      <c r="S26" s="208"/>
      <c r="T26" s="117" t="s">
        <v>74</v>
      </c>
      <c r="U26" s="172"/>
    </row>
    <row r="27" spans="2:21" ht="12.75">
      <c r="B27" s="170"/>
      <c r="C27" s="117"/>
      <c r="D27" s="179"/>
      <c r="E27" s="179"/>
      <c r="F27" s="179"/>
      <c r="G27" s="179"/>
      <c r="H27" s="179"/>
      <c r="I27" s="179"/>
      <c r="J27" s="117"/>
      <c r="K27" s="180"/>
      <c r="L27" s="180"/>
      <c r="M27" s="117"/>
      <c r="N27" s="117"/>
      <c r="O27" s="117"/>
      <c r="P27" s="117"/>
      <c r="Q27" s="117"/>
      <c r="R27" s="176"/>
      <c r="S27" s="176"/>
      <c r="T27" s="117"/>
      <c r="U27" s="172"/>
    </row>
    <row r="28" spans="2:21" ht="12.75">
      <c r="B28" s="170"/>
      <c r="C28" s="117"/>
      <c r="D28" s="179" t="s">
        <v>159</v>
      </c>
      <c r="E28" s="179"/>
      <c r="F28" s="179"/>
      <c r="G28" s="179"/>
      <c r="H28" s="179"/>
      <c r="I28" s="179"/>
      <c r="J28" s="117"/>
      <c r="K28" s="205">
        <f>Design!$C$77</f>
        <v>8</v>
      </c>
      <c r="L28" s="206"/>
      <c r="M28" s="117" t="s">
        <v>160</v>
      </c>
      <c r="N28" s="117"/>
      <c r="O28" s="117"/>
      <c r="P28" s="117"/>
      <c r="Q28" s="117"/>
      <c r="R28" s="207">
        <f>Design!$J$81</f>
        <v>270</v>
      </c>
      <c r="S28" s="208"/>
      <c r="T28" s="117" t="s">
        <v>161</v>
      </c>
      <c r="U28" s="172"/>
    </row>
    <row r="29" spans="2:21" ht="12.75">
      <c r="B29" s="170"/>
      <c r="C29" s="117"/>
      <c r="D29" s="179"/>
      <c r="E29" s="179"/>
      <c r="F29" s="179"/>
      <c r="G29" s="179"/>
      <c r="H29" s="179"/>
      <c r="I29" s="179"/>
      <c r="J29" s="117"/>
      <c r="K29" s="173"/>
      <c r="L29" s="173"/>
      <c r="M29" s="117"/>
      <c r="N29" s="117"/>
      <c r="O29" s="117"/>
      <c r="P29" s="185"/>
      <c r="Q29" s="185"/>
      <c r="R29" s="117"/>
      <c r="S29" s="117"/>
      <c r="T29" s="117"/>
      <c r="U29" s="172"/>
    </row>
    <row r="30" spans="2:34" ht="15" customHeight="1">
      <c r="B30" s="170"/>
      <c r="C30" s="117"/>
      <c r="D30" s="186"/>
      <c r="E30" s="186"/>
      <c r="F30" s="186"/>
      <c r="G30" s="186"/>
      <c r="H30" s="186"/>
      <c r="I30" s="186"/>
      <c r="J30" s="187">
        <f>G39</f>
        <v>10</v>
      </c>
      <c r="K30" s="188" t="s">
        <v>173</v>
      </c>
      <c r="L30" s="189">
        <f>I39*2</f>
        <v>200</v>
      </c>
      <c r="M30" s="186" t="s">
        <v>151</v>
      </c>
      <c r="N30" s="186"/>
      <c r="O30" s="186"/>
      <c r="P30" s="186"/>
      <c r="Q30" s="186"/>
      <c r="R30" s="186"/>
      <c r="S30" s="186"/>
      <c r="T30" s="186"/>
      <c r="U30" s="190"/>
      <c r="V30" s="121"/>
      <c r="W30" s="220"/>
      <c r="X30" s="221"/>
      <c r="Y30" s="121"/>
      <c r="Z30" s="121"/>
      <c r="AA30" s="121"/>
      <c r="AB30" s="119"/>
      <c r="AC30" s="119"/>
      <c r="AD30" s="119"/>
      <c r="AE30" s="119"/>
      <c r="AF30" s="119"/>
      <c r="AG30" s="119"/>
      <c r="AH30" s="119"/>
    </row>
    <row r="31" spans="2:34" ht="15" customHeight="1">
      <c r="B31" s="170"/>
      <c r="C31" s="141"/>
      <c r="D31" s="132"/>
      <c r="E31" s="186"/>
      <c r="F31" s="222">
        <f>P5*1000-M32-Q32</f>
        <v>2050</v>
      </c>
      <c r="G31" s="222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90"/>
      <c r="V31" s="121"/>
      <c r="W31" s="121"/>
      <c r="X31" s="121"/>
      <c r="Y31" s="121"/>
      <c r="Z31" s="121"/>
      <c r="AA31" s="121"/>
      <c r="AB31" s="119"/>
      <c r="AC31" s="119"/>
      <c r="AD31" s="119"/>
      <c r="AE31" s="119"/>
      <c r="AF31" s="119"/>
      <c r="AG31" s="119"/>
      <c r="AH31" s="119"/>
    </row>
    <row r="32" spans="2:34" ht="15" customHeight="1">
      <c r="B32" s="170"/>
      <c r="C32" s="141"/>
      <c r="D32" s="138"/>
      <c r="E32" s="138"/>
      <c r="F32" s="138"/>
      <c r="G32" s="138"/>
      <c r="H32" s="138"/>
      <c r="I32" s="138"/>
      <c r="J32" s="191"/>
      <c r="K32" s="186"/>
      <c r="L32" s="186"/>
      <c r="M32" s="216">
        <f>Design!J26*1000</f>
        <v>1750</v>
      </c>
      <c r="N32" s="216"/>
      <c r="O32" s="187"/>
      <c r="P32" s="186"/>
      <c r="Q32" s="215">
        <f>Q38</f>
        <v>1200</v>
      </c>
      <c r="R32" s="216"/>
      <c r="S32" s="192"/>
      <c r="T32" s="132"/>
      <c r="U32" s="144"/>
      <c r="V32" s="121"/>
      <c r="W32" s="121"/>
      <c r="X32" s="121"/>
      <c r="Y32" s="121"/>
      <c r="Z32" s="121"/>
      <c r="AA32" s="121"/>
      <c r="AB32" s="119"/>
      <c r="AC32" s="119"/>
      <c r="AD32" s="119"/>
      <c r="AE32" s="119"/>
      <c r="AF32" s="119"/>
      <c r="AG32" s="119"/>
      <c r="AH32" s="119"/>
    </row>
    <row r="33" spans="2:34" ht="15" customHeight="1">
      <c r="B33" s="170"/>
      <c r="C33" s="141"/>
      <c r="D33" s="132"/>
      <c r="E33" s="186"/>
      <c r="F33" s="186"/>
      <c r="G33" s="186"/>
      <c r="H33" s="134"/>
      <c r="I33" s="134"/>
      <c r="J33" s="138"/>
      <c r="K33" s="193"/>
      <c r="L33" s="186"/>
      <c r="M33" s="186"/>
      <c r="N33" s="186"/>
      <c r="O33" s="186"/>
      <c r="P33" s="186"/>
      <c r="Q33" s="186"/>
      <c r="R33" s="186"/>
      <c r="S33" s="186"/>
      <c r="T33" s="132"/>
      <c r="U33" s="144"/>
      <c r="V33" s="121"/>
      <c r="W33" s="121"/>
      <c r="X33" s="121"/>
      <c r="Y33" s="121"/>
      <c r="Z33" s="121"/>
      <c r="AA33" s="121"/>
      <c r="AB33" s="119"/>
      <c r="AC33" s="119"/>
      <c r="AD33" s="119"/>
      <c r="AE33" s="119"/>
      <c r="AF33" s="119"/>
      <c r="AG33" s="119"/>
      <c r="AH33" s="119"/>
    </row>
    <row r="34" spans="2:34" ht="15" customHeight="1">
      <c r="B34" s="170"/>
      <c r="C34" s="141"/>
      <c r="D34" s="132"/>
      <c r="E34" s="186"/>
      <c r="F34" s="186"/>
      <c r="G34" s="186"/>
      <c r="H34" s="186"/>
      <c r="I34" s="134"/>
      <c r="J34" s="134"/>
      <c r="K34" s="138"/>
      <c r="L34" s="193"/>
      <c r="M34" s="186"/>
      <c r="N34" s="186"/>
      <c r="O34" s="186"/>
      <c r="P34" s="186"/>
      <c r="Q34" s="186"/>
      <c r="R34" s="186"/>
      <c r="S34" s="186"/>
      <c r="T34" s="132"/>
      <c r="U34" s="144"/>
      <c r="V34" s="121"/>
      <c r="W34" s="121"/>
      <c r="X34" s="121"/>
      <c r="Y34" s="121"/>
      <c r="Z34" s="121"/>
      <c r="AA34" s="121"/>
      <c r="AB34" s="119"/>
      <c r="AC34" s="119"/>
      <c r="AD34" s="119"/>
      <c r="AE34" s="119"/>
      <c r="AF34" s="119"/>
      <c r="AG34" s="119"/>
      <c r="AH34" s="119"/>
    </row>
    <row r="35" spans="2:34" ht="15" customHeight="1">
      <c r="B35" s="170"/>
      <c r="C35" s="141"/>
      <c r="D35" s="132"/>
      <c r="E35" s="186"/>
      <c r="F35" s="186"/>
      <c r="G35" s="186"/>
      <c r="H35" s="186"/>
      <c r="I35" s="186"/>
      <c r="J35" s="134"/>
      <c r="K35" s="134"/>
      <c r="L35" s="138"/>
      <c r="M35" s="194">
        <f>M41</f>
        <v>150</v>
      </c>
      <c r="N35" s="186"/>
      <c r="O35" s="186"/>
      <c r="P35" s="186"/>
      <c r="Q35" s="186"/>
      <c r="R35" s="186"/>
      <c r="S35" s="195">
        <f>K7-S45</f>
        <v>1.2</v>
      </c>
      <c r="T35" s="132"/>
      <c r="U35" s="144"/>
      <c r="V35" s="121"/>
      <c r="W35" s="121"/>
      <c r="X35" s="121"/>
      <c r="Y35" s="121"/>
      <c r="Z35" s="121"/>
      <c r="AA35" s="121"/>
      <c r="AB35" s="119"/>
      <c r="AC35" s="119"/>
      <c r="AD35" s="119"/>
      <c r="AE35" s="119"/>
      <c r="AF35" s="119"/>
      <c r="AG35" s="119"/>
      <c r="AH35" s="119"/>
    </row>
    <row r="36" spans="2:34" ht="15" customHeight="1">
      <c r="B36" s="170"/>
      <c r="C36" s="141"/>
      <c r="D36" s="132"/>
      <c r="E36" s="186"/>
      <c r="F36" s="186"/>
      <c r="G36" s="186"/>
      <c r="H36" s="186"/>
      <c r="I36" s="186"/>
      <c r="J36" s="186"/>
      <c r="K36" s="134"/>
      <c r="L36" s="134"/>
      <c r="M36" s="138"/>
      <c r="N36" s="194">
        <f>L42</f>
        <v>250</v>
      </c>
      <c r="O36" s="186"/>
      <c r="P36" s="186"/>
      <c r="Q36" s="186"/>
      <c r="R36" s="186"/>
      <c r="S36" s="186"/>
      <c r="T36" s="132"/>
      <c r="U36" s="144"/>
      <c r="V36" s="121"/>
      <c r="W36" s="121"/>
      <c r="X36" s="121"/>
      <c r="Y36" s="121"/>
      <c r="Z36" s="121"/>
      <c r="AA36" s="121"/>
      <c r="AB36" s="119"/>
      <c r="AC36" s="119"/>
      <c r="AD36" s="119"/>
      <c r="AE36" s="119"/>
      <c r="AF36" s="119"/>
      <c r="AG36" s="119"/>
      <c r="AH36" s="119"/>
    </row>
    <row r="37" spans="2:34" ht="15" customHeight="1">
      <c r="B37" s="170"/>
      <c r="C37" s="141"/>
      <c r="D37" s="132"/>
      <c r="E37" s="186"/>
      <c r="F37" s="186"/>
      <c r="G37" s="186"/>
      <c r="H37" s="186"/>
      <c r="I37" s="186"/>
      <c r="J37" s="186"/>
      <c r="K37" s="186"/>
      <c r="L37" s="186"/>
      <c r="M37" s="134"/>
      <c r="N37" s="138"/>
      <c r="O37" s="193"/>
      <c r="P37" s="186"/>
      <c r="Q37" s="186"/>
      <c r="R37" s="186"/>
      <c r="S37" s="186"/>
      <c r="T37" s="132"/>
      <c r="U37" s="144"/>
      <c r="V37" s="121"/>
      <c r="W37" s="121"/>
      <c r="X37" s="121"/>
      <c r="Y37" s="121"/>
      <c r="Z37" s="121"/>
      <c r="AA37" s="121"/>
      <c r="AB37" s="119"/>
      <c r="AC37" s="119"/>
      <c r="AD37" s="119"/>
      <c r="AE37" s="119"/>
      <c r="AF37" s="119"/>
      <c r="AG37" s="119"/>
      <c r="AH37" s="119"/>
    </row>
    <row r="38" spans="2:34" ht="15" customHeight="1">
      <c r="B38" s="170"/>
      <c r="C38" s="141"/>
      <c r="D38" s="132"/>
      <c r="E38" s="186"/>
      <c r="F38" s="186"/>
      <c r="G38" s="186"/>
      <c r="H38" s="186"/>
      <c r="I38" s="186"/>
      <c r="J38" s="187"/>
      <c r="K38" s="186"/>
      <c r="L38" s="186"/>
      <c r="M38" s="137"/>
      <c r="N38" s="137"/>
      <c r="O38" s="138"/>
      <c r="P38" s="193"/>
      <c r="Q38" s="215">
        <f>Design!J21*1000</f>
        <v>1200</v>
      </c>
      <c r="R38" s="215"/>
      <c r="S38" s="186"/>
      <c r="T38" s="132"/>
      <c r="U38" s="144"/>
      <c r="V38" s="121"/>
      <c r="W38" s="121"/>
      <c r="X38" s="121"/>
      <c r="Y38" s="121"/>
      <c r="Z38" s="121"/>
      <c r="AA38" s="121"/>
      <c r="AB38" s="119"/>
      <c r="AC38" s="119"/>
      <c r="AD38" s="119"/>
      <c r="AE38" s="119"/>
      <c r="AF38" s="119"/>
      <c r="AG38" s="119"/>
      <c r="AH38" s="119"/>
    </row>
    <row r="39" spans="2:34" ht="15" customHeight="1">
      <c r="B39" s="170"/>
      <c r="C39" s="141"/>
      <c r="D39" s="132"/>
      <c r="E39" s="186"/>
      <c r="F39" s="186"/>
      <c r="G39" s="187">
        <f>K24</f>
        <v>10</v>
      </c>
      <c r="H39" s="188" t="s">
        <v>173</v>
      </c>
      <c r="I39" s="189">
        <f>R24</f>
        <v>100</v>
      </c>
      <c r="J39" s="186" t="s">
        <v>151</v>
      </c>
      <c r="K39" s="186"/>
      <c r="L39" s="186"/>
      <c r="M39" s="186"/>
      <c r="N39" s="134"/>
      <c r="O39" s="134"/>
      <c r="P39" s="134"/>
      <c r="Q39" s="134"/>
      <c r="R39" s="134"/>
      <c r="S39" s="134"/>
      <c r="T39" s="135"/>
      <c r="U39" s="144"/>
      <c r="V39" s="121"/>
      <c r="W39" s="121"/>
      <c r="X39" s="121"/>
      <c r="Y39" s="121"/>
      <c r="Z39" s="121"/>
      <c r="AA39" s="121"/>
      <c r="AB39" s="119"/>
      <c r="AC39" s="119"/>
      <c r="AD39" s="119"/>
      <c r="AE39" s="119"/>
      <c r="AF39" s="119"/>
      <c r="AG39" s="119"/>
      <c r="AH39" s="119"/>
    </row>
    <row r="40" spans="2:34" ht="15" customHeight="1">
      <c r="B40" s="170"/>
      <c r="C40" s="141"/>
      <c r="D40" s="132"/>
      <c r="E40" s="186"/>
      <c r="F40" s="186"/>
      <c r="G40" s="186"/>
      <c r="H40" s="186"/>
      <c r="I40" s="186"/>
      <c r="J40" s="186"/>
      <c r="K40" s="186"/>
      <c r="L40" s="186"/>
      <c r="M40" s="186"/>
      <c r="N40" s="190"/>
      <c r="O40" s="138"/>
      <c r="P40" s="134"/>
      <c r="Q40" s="134"/>
      <c r="R40" s="186"/>
      <c r="S40" s="186"/>
      <c r="T40" s="133"/>
      <c r="U40" s="144"/>
      <c r="V40" s="121"/>
      <c r="W40" s="121"/>
      <c r="X40" s="121"/>
      <c r="Y40" s="121"/>
      <c r="Z40" s="121"/>
      <c r="AA40" s="121"/>
      <c r="AB40" s="119"/>
      <c r="AC40" s="119"/>
      <c r="AD40" s="119"/>
      <c r="AE40" s="119"/>
      <c r="AF40" s="119"/>
      <c r="AG40" s="119"/>
      <c r="AH40" s="119"/>
    </row>
    <row r="41" spans="2:34" ht="15" customHeight="1">
      <c r="B41" s="170"/>
      <c r="C41" s="141"/>
      <c r="D41" s="132"/>
      <c r="E41" s="195">
        <f>K7</f>
        <v>3</v>
      </c>
      <c r="F41" s="186"/>
      <c r="G41" s="186"/>
      <c r="H41" s="186"/>
      <c r="I41" s="186"/>
      <c r="J41" s="186"/>
      <c r="K41" s="186"/>
      <c r="L41" s="184"/>
      <c r="M41" s="196">
        <f>R11</f>
        <v>150</v>
      </c>
      <c r="N41" s="138"/>
      <c r="O41" s="134"/>
      <c r="P41" s="186"/>
      <c r="Q41" s="186"/>
      <c r="R41" s="186"/>
      <c r="S41" s="186"/>
      <c r="T41" s="132"/>
      <c r="U41" s="145"/>
      <c r="V41" s="121"/>
      <c r="W41" s="121"/>
      <c r="X41" s="121"/>
      <c r="Y41" s="121"/>
      <c r="Z41" s="121"/>
      <c r="AA41" s="121"/>
      <c r="AB41" s="119"/>
      <c r="AC41" s="119"/>
      <c r="AD41" s="119"/>
      <c r="AE41" s="119"/>
      <c r="AF41" s="119"/>
      <c r="AG41" s="119"/>
      <c r="AH41" s="119"/>
    </row>
    <row r="42" spans="2:34" ht="15" customHeight="1">
      <c r="B42" s="170"/>
      <c r="C42" s="141"/>
      <c r="D42" s="132"/>
      <c r="E42" s="186"/>
      <c r="F42" s="186"/>
      <c r="G42" s="187">
        <f>Design!C77</f>
        <v>8</v>
      </c>
      <c r="H42" s="188" t="s">
        <v>173</v>
      </c>
      <c r="I42" s="189">
        <f>Design!J81</f>
        <v>270</v>
      </c>
      <c r="J42" s="186" t="s">
        <v>151</v>
      </c>
      <c r="K42" s="186"/>
      <c r="L42" s="196">
        <f>R13</f>
        <v>250</v>
      </c>
      <c r="M42" s="138"/>
      <c r="N42" s="134"/>
      <c r="O42" s="134"/>
      <c r="P42" s="186"/>
      <c r="Q42" s="186"/>
      <c r="R42" s="186"/>
      <c r="S42" s="186"/>
      <c r="T42" s="132"/>
      <c r="U42" s="145"/>
      <c r="V42" s="121"/>
      <c r="W42" s="121"/>
      <c r="X42" s="121"/>
      <c r="Y42" s="121"/>
      <c r="Z42" s="121"/>
      <c r="AA42" s="121"/>
      <c r="AB42" s="119"/>
      <c r="AC42" s="119"/>
      <c r="AD42" s="119"/>
      <c r="AE42" s="119"/>
      <c r="AF42" s="119"/>
      <c r="AG42" s="119"/>
      <c r="AH42" s="119"/>
    </row>
    <row r="43" spans="2:34" ht="15" customHeight="1">
      <c r="B43" s="170"/>
      <c r="C43" s="141"/>
      <c r="D43" s="132"/>
      <c r="E43" s="186"/>
      <c r="F43" s="186"/>
      <c r="G43" s="186"/>
      <c r="H43" s="186"/>
      <c r="I43" s="184"/>
      <c r="J43" s="184"/>
      <c r="K43" s="190"/>
      <c r="L43" s="138"/>
      <c r="M43" s="134"/>
      <c r="N43" s="134"/>
      <c r="O43" s="186"/>
      <c r="P43" s="186"/>
      <c r="Q43" s="186"/>
      <c r="R43" s="186"/>
      <c r="S43" s="186"/>
      <c r="T43" s="132"/>
      <c r="U43" s="144"/>
      <c r="V43" s="121"/>
      <c r="W43" s="121"/>
      <c r="X43" s="121"/>
      <c r="Y43" s="121"/>
      <c r="Z43" s="121"/>
      <c r="AA43" s="121"/>
      <c r="AB43" s="119"/>
      <c r="AC43" s="119"/>
      <c r="AD43" s="119"/>
      <c r="AE43" s="119"/>
      <c r="AF43" s="119"/>
      <c r="AG43" s="119"/>
      <c r="AH43" s="119"/>
    </row>
    <row r="44" spans="2:34" ht="15" customHeight="1">
      <c r="B44" s="170"/>
      <c r="C44" s="141"/>
      <c r="D44" s="132"/>
      <c r="E44" s="186"/>
      <c r="F44" s="186"/>
      <c r="G44" s="186"/>
      <c r="H44" s="184"/>
      <c r="I44" s="184"/>
      <c r="J44" s="184"/>
      <c r="K44" s="138"/>
      <c r="L44" s="134"/>
      <c r="M44" s="134"/>
      <c r="N44" s="186"/>
      <c r="O44" s="184"/>
      <c r="P44" s="184"/>
      <c r="Q44" s="186"/>
      <c r="R44" s="197"/>
      <c r="S44" s="197"/>
      <c r="T44" s="132"/>
      <c r="U44" s="144"/>
      <c r="V44" s="121"/>
      <c r="W44" s="121"/>
      <c r="X44" s="121"/>
      <c r="Y44" s="121"/>
      <c r="Z44" s="121"/>
      <c r="AA44" s="121"/>
      <c r="AB44" s="119"/>
      <c r="AC44" s="119"/>
      <c r="AD44" s="119"/>
      <c r="AE44" s="119"/>
      <c r="AF44" s="119"/>
      <c r="AG44" s="119"/>
      <c r="AH44" s="119"/>
    </row>
    <row r="45" spans="2:34" ht="15" customHeight="1">
      <c r="B45" s="170"/>
      <c r="C45" s="141"/>
      <c r="D45" s="132"/>
      <c r="E45" s="186"/>
      <c r="F45" s="186"/>
      <c r="G45" s="186"/>
      <c r="H45" s="184"/>
      <c r="I45" s="184"/>
      <c r="J45" s="138"/>
      <c r="K45" s="134"/>
      <c r="L45" s="134"/>
      <c r="M45" s="186"/>
      <c r="N45" s="186"/>
      <c r="O45" s="184"/>
      <c r="P45" s="186"/>
      <c r="Q45" s="186"/>
      <c r="R45" s="186"/>
      <c r="S45" s="195">
        <f>Design!F18</f>
        <v>1.8</v>
      </c>
      <c r="T45" s="132"/>
      <c r="U45" s="144"/>
      <c r="V45" s="121"/>
      <c r="W45" s="121"/>
      <c r="X45" s="121"/>
      <c r="Y45" s="121"/>
      <c r="Z45" s="121"/>
      <c r="AA45" s="121"/>
      <c r="AB45" s="119"/>
      <c r="AC45" s="119"/>
      <c r="AD45" s="119"/>
      <c r="AE45" s="119"/>
      <c r="AF45" s="119"/>
      <c r="AG45" s="119"/>
      <c r="AH45" s="119"/>
    </row>
    <row r="46" spans="2:34" ht="15" customHeight="1">
      <c r="B46" s="170"/>
      <c r="C46" s="141"/>
      <c r="D46" s="132"/>
      <c r="E46" s="186"/>
      <c r="F46" s="186"/>
      <c r="G46" s="186"/>
      <c r="H46" s="190"/>
      <c r="I46" s="138"/>
      <c r="J46" s="134"/>
      <c r="K46" s="134"/>
      <c r="L46" s="186"/>
      <c r="M46" s="186"/>
      <c r="N46" s="187">
        <f>J30</f>
        <v>10</v>
      </c>
      <c r="O46" s="188" t="s">
        <v>173</v>
      </c>
      <c r="P46" s="189">
        <f>L30</f>
        <v>200</v>
      </c>
      <c r="Q46" s="186" t="s">
        <v>151</v>
      </c>
      <c r="R46" s="186"/>
      <c r="S46" s="186"/>
      <c r="T46" s="132"/>
      <c r="U46" s="144"/>
      <c r="V46" s="121"/>
      <c r="W46" s="121"/>
      <c r="X46" s="121"/>
      <c r="Y46" s="121"/>
      <c r="Z46" s="121"/>
      <c r="AA46" s="121"/>
      <c r="AB46" s="119"/>
      <c r="AC46" s="119"/>
      <c r="AD46" s="119"/>
      <c r="AE46" s="119"/>
      <c r="AF46" s="119"/>
      <c r="AG46" s="119"/>
      <c r="AH46" s="119"/>
    </row>
    <row r="47" spans="2:34" ht="15" customHeight="1">
      <c r="B47" s="170"/>
      <c r="C47" s="141"/>
      <c r="D47" s="132"/>
      <c r="E47" s="186"/>
      <c r="F47" s="186"/>
      <c r="G47" s="190"/>
      <c r="H47" s="138"/>
      <c r="I47" s="134"/>
      <c r="J47" s="134"/>
      <c r="K47" s="186"/>
      <c r="L47" s="186"/>
      <c r="M47" s="192">
        <f>Design!R64</f>
        <v>180</v>
      </c>
      <c r="N47" s="186" t="s">
        <v>17</v>
      </c>
      <c r="O47" s="186"/>
      <c r="P47" s="186"/>
      <c r="Q47" s="186"/>
      <c r="R47" s="186"/>
      <c r="S47" s="186"/>
      <c r="T47" s="132"/>
      <c r="U47" s="144"/>
      <c r="V47" s="121"/>
      <c r="W47" s="121"/>
      <c r="X47" s="121"/>
      <c r="Y47" s="121"/>
      <c r="Z47" s="121"/>
      <c r="AA47" s="121"/>
      <c r="AB47" s="119"/>
      <c r="AC47" s="119"/>
      <c r="AD47" s="119"/>
      <c r="AE47" s="119"/>
      <c r="AF47" s="119"/>
      <c r="AG47" s="119"/>
      <c r="AH47" s="119"/>
    </row>
    <row r="48" spans="2:34" ht="15" customHeight="1">
      <c r="B48" s="170"/>
      <c r="C48" s="141"/>
      <c r="D48" s="132"/>
      <c r="E48" s="215">
        <f>Design!J22*1000</f>
        <v>1050</v>
      </c>
      <c r="F48" s="219"/>
      <c r="G48" s="138"/>
      <c r="H48" s="134"/>
      <c r="I48" s="134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32"/>
      <c r="U48" s="144"/>
      <c r="V48" s="121"/>
      <c r="W48" s="121"/>
      <c r="X48" s="121"/>
      <c r="Y48" s="121"/>
      <c r="Z48" s="121"/>
      <c r="AA48" s="121"/>
      <c r="AB48" s="119"/>
      <c r="AC48" s="119"/>
      <c r="AD48" s="119"/>
      <c r="AE48" s="119"/>
      <c r="AF48" s="119"/>
      <c r="AG48" s="119"/>
      <c r="AH48" s="119"/>
    </row>
    <row r="49" spans="2:34" ht="15" customHeight="1">
      <c r="B49" s="170"/>
      <c r="C49" s="141"/>
      <c r="D49" s="132"/>
      <c r="E49" s="134"/>
      <c r="F49" s="134"/>
      <c r="G49" s="134"/>
      <c r="H49" s="134"/>
      <c r="I49" s="186"/>
      <c r="J49" s="117"/>
      <c r="K49" s="186"/>
      <c r="L49" s="186"/>
      <c r="M49" s="186"/>
      <c r="N49" s="186"/>
      <c r="O49" s="186"/>
      <c r="P49" s="186"/>
      <c r="Q49" s="186"/>
      <c r="R49" s="186"/>
      <c r="S49" s="186"/>
      <c r="T49" s="132"/>
      <c r="U49" s="144"/>
      <c r="V49" s="121"/>
      <c r="W49" s="121"/>
      <c r="X49" s="121"/>
      <c r="Y49" s="121"/>
      <c r="Z49" s="121"/>
      <c r="AA49" s="121"/>
      <c r="AB49" s="119"/>
      <c r="AC49" s="119"/>
      <c r="AD49" s="119"/>
      <c r="AE49" s="119"/>
      <c r="AF49" s="119"/>
      <c r="AG49" s="119"/>
      <c r="AH49" s="119"/>
    </row>
    <row r="50" spans="2:34" ht="15" customHeight="1">
      <c r="B50" s="170"/>
      <c r="C50" s="141"/>
      <c r="D50" s="132"/>
      <c r="E50" s="215">
        <f>E48</f>
        <v>1050</v>
      </c>
      <c r="F50" s="216"/>
      <c r="G50" s="186"/>
      <c r="H50" s="186"/>
      <c r="I50" s="186"/>
      <c r="J50" s="186"/>
      <c r="K50" s="186"/>
      <c r="L50" s="186"/>
      <c r="M50" s="186">
        <f>Design!J20</f>
        <v>2.75</v>
      </c>
      <c r="N50" s="186"/>
      <c r="O50" s="186"/>
      <c r="P50" s="186"/>
      <c r="Q50" s="215">
        <f>Q38</f>
        <v>1200</v>
      </c>
      <c r="R50" s="216"/>
      <c r="S50" s="186"/>
      <c r="T50" s="132"/>
      <c r="U50" s="144"/>
      <c r="V50" s="121"/>
      <c r="W50" s="121"/>
      <c r="X50" s="121"/>
      <c r="Y50" s="121"/>
      <c r="Z50" s="121"/>
      <c r="AA50" s="121"/>
      <c r="AB50" s="119"/>
      <c r="AC50" s="119"/>
      <c r="AD50" s="119"/>
      <c r="AE50" s="119"/>
      <c r="AF50" s="119"/>
      <c r="AG50" s="119"/>
      <c r="AH50" s="119"/>
    </row>
    <row r="51" spans="2:27" ht="12.75">
      <c r="B51" s="199" t="s">
        <v>171</v>
      </c>
      <c r="C51" s="200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201"/>
      <c r="V51" s="120"/>
      <c r="W51" s="120"/>
      <c r="X51" s="120"/>
      <c r="Y51" s="121"/>
      <c r="Z51" s="121"/>
      <c r="AA51" s="121"/>
    </row>
    <row r="52" spans="4:27" ht="12.75"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1"/>
      <c r="Z52" s="121"/>
      <c r="AA52" s="121"/>
    </row>
    <row r="53" spans="4:27" ht="12.75"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1"/>
      <c r="Z53" s="121"/>
      <c r="AA53" s="121"/>
    </row>
    <row r="54" spans="4:27" ht="12.75">
      <c r="D54" s="120"/>
      <c r="E54" s="120"/>
      <c r="F54" s="120"/>
      <c r="G54" s="120"/>
      <c r="H54" s="125"/>
      <c r="I54" s="120"/>
      <c r="J54" s="120"/>
      <c r="K54" s="120"/>
      <c r="L54" s="120"/>
      <c r="M54" s="120"/>
      <c r="N54" s="120"/>
      <c r="O54" s="120"/>
      <c r="P54" s="120"/>
      <c r="Q54" s="120"/>
      <c r="R54" s="123"/>
      <c r="S54" s="123"/>
      <c r="T54" s="123"/>
      <c r="U54" s="120"/>
      <c r="V54" s="120"/>
      <c r="W54" s="120"/>
      <c r="X54" s="120"/>
      <c r="Y54" s="124"/>
      <c r="Z54" s="122"/>
      <c r="AA54" s="121"/>
    </row>
    <row r="55" spans="4:27" ht="12.75"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</row>
  </sheetData>
  <sheetProtection/>
  <protectedRanges>
    <protectedRange sqref="I3:U3 K5:L5 K7:L7 P5:Q5 K9:L9 K11:L11 K13:L13 K15:L15 K17:L17 K19:L19 K21:L21 P15:Q15 P17:Q17 P19:Q19 P21:Q21 K24:L24 K26:L26 K28:L28" name="Range1"/>
  </protectedRanges>
  <mergeCells count="37">
    <mergeCell ref="W30:X30"/>
    <mergeCell ref="F31:G31"/>
    <mergeCell ref="I3:U3"/>
    <mergeCell ref="R7:S7"/>
    <mergeCell ref="K7:L7"/>
    <mergeCell ref="P5:Q5"/>
    <mergeCell ref="R9:S9"/>
    <mergeCell ref="K17:L17"/>
    <mergeCell ref="K15:L15"/>
    <mergeCell ref="K13:L13"/>
    <mergeCell ref="B1:U1"/>
    <mergeCell ref="E50:F50"/>
    <mergeCell ref="Q50:R50"/>
    <mergeCell ref="M32:N32"/>
    <mergeCell ref="Q32:R32"/>
    <mergeCell ref="R11:S11"/>
    <mergeCell ref="R13:S13"/>
    <mergeCell ref="Q38:R38"/>
    <mergeCell ref="E48:F48"/>
    <mergeCell ref="K5:L5"/>
    <mergeCell ref="P21:Q21"/>
    <mergeCell ref="P19:Q19"/>
    <mergeCell ref="P17:Q17"/>
    <mergeCell ref="K9:L9"/>
    <mergeCell ref="K11:L11"/>
    <mergeCell ref="M15:O15"/>
    <mergeCell ref="P15:Q15"/>
    <mergeCell ref="B2:U2"/>
    <mergeCell ref="K28:L28"/>
    <mergeCell ref="R24:S24"/>
    <mergeCell ref="R26:S26"/>
    <mergeCell ref="R28:S28"/>
    <mergeCell ref="K21:L21"/>
    <mergeCell ref="K19:L19"/>
    <mergeCell ref="K24:L24"/>
    <mergeCell ref="K26:L26"/>
    <mergeCell ref="M21:O21"/>
  </mergeCells>
  <hyperlinks>
    <hyperlink ref="B51" r:id="rId1" display="pk_nandwana@yahoo.co.i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K116"/>
  <sheetViews>
    <sheetView showGridLines="0" tabSelected="1" zoomScalePageLayoutView="0" workbookViewId="0" topLeftCell="A1">
      <selection activeCell="H5" sqref="H5:H12"/>
    </sheetView>
  </sheetViews>
  <sheetFormatPr defaultColWidth="9.140625" defaultRowHeight="12.75"/>
  <cols>
    <col min="1" max="1" width="2.7109375" style="0" customWidth="1"/>
    <col min="2" max="2" width="15.140625" style="0" customWidth="1"/>
    <col min="3" max="3" width="2.7109375" style="0" customWidth="1"/>
    <col min="4" max="4" width="6.421875" style="0" customWidth="1"/>
    <col min="5" max="5" width="4.7109375" style="0" customWidth="1"/>
    <col min="6" max="6" width="5.8515625" style="0" customWidth="1"/>
    <col min="7" max="7" width="3.28125" style="0" customWidth="1"/>
    <col min="8" max="8" width="6.140625" style="0" customWidth="1"/>
    <col min="9" max="9" width="3.140625" style="0" customWidth="1"/>
    <col min="10" max="10" width="5.7109375" style="0" customWidth="1"/>
    <col min="11" max="11" width="2.8515625" style="0" customWidth="1"/>
    <col min="12" max="12" width="5.8515625" style="0" customWidth="1"/>
    <col min="13" max="13" width="2.57421875" style="0" customWidth="1"/>
    <col min="14" max="14" width="5.7109375" style="0" customWidth="1"/>
    <col min="15" max="15" width="2.28125" style="0" customWidth="1"/>
    <col min="16" max="16" width="4.8515625" style="0" customWidth="1"/>
    <col min="17" max="17" width="2.140625" style="0" customWidth="1"/>
    <col min="18" max="18" width="5.421875" style="0" customWidth="1"/>
    <col min="19" max="20" width="3.7109375" style="0" customWidth="1"/>
    <col min="21" max="21" width="8.28125" style="0" customWidth="1"/>
  </cols>
  <sheetData>
    <row r="1" spans="1:22" ht="12.75">
      <c r="A1" s="13">
        <v>15</v>
      </c>
      <c r="B1" s="13">
        <v>115</v>
      </c>
      <c r="C1" s="13">
        <v>20</v>
      </c>
      <c r="D1" s="13">
        <v>45</v>
      </c>
      <c r="E1" s="13">
        <v>33</v>
      </c>
      <c r="F1" s="13">
        <v>44</v>
      </c>
      <c r="G1" s="13">
        <v>18</v>
      </c>
      <c r="H1" s="13">
        <v>40</v>
      </c>
      <c r="I1" s="13">
        <v>20</v>
      </c>
      <c r="J1" s="13">
        <v>41</v>
      </c>
      <c r="K1" s="13">
        <v>20</v>
      </c>
      <c r="L1" s="13">
        <v>40</v>
      </c>
      <c r="M1" s="13">
        <v>18</v>
      </c>
      <c r="N1" s="13">
        <v>40</v>
      </c>
      <c r="O1" s="13">
        <v>16</v>
      </c>
      <c r="P1" s="13">
        <v>34</v>
      </c>
      <c r="Q1" s="13">
        <v>16</v>
      </c>
      <c r="R1" s="13">
        <v>34</v>
      </c>
      <c r="S1" s="13">
        <v>26</v>
      </c>
      <c r="T1" s="13"/>
      <c r="U1" s="13"/>
      <c r="V1" s="13"/>
    </row>
    <row r="2" spans="1:2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1" ht="15.75">
      <c r="A3" s="229" t="str">
        <f>'DATA sheet'!B2</f>
        <v>DESIGN  OF  DOG-LEGGED  STAIR 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72"/>
      <c r="U3" s="72"/>
    </row>
    <row r="4" spans="1:18" ht="12.75">
      <c r="A4" s="1"/>
      <c r="B4" s="1" t="str">
        <f>'DATA sheet'!D3</f>
        <v>Name of work :-</v>
      </c>
      <c r="C4" s="1"/>
      <c r="D4" s="274" t="str">
        <f>'DATA sheet'!I3</f>
        <v>pkn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11" ht="12.75">
      <c r="A5" s="1"/>
      <c r="B5" s="1" t="str">
        <f>'DATA sheet'!D5</f>
        <v>Stair hall measure </v>
      </c>
      <c r="C5" s="1"/>
      <c r="D5" s="1"/>
      <c r="E5" s="1"/>
      <c r="H5" s="70">
        <f>'DATA sheet'!K5</f>
        <v>2.5</v>
      </c>
      <c r="I5" s="70" t="str">
        <f>'DATA sheet'!M5</f>
        <v>x</v>
      </c>
      <c r="J5" s="70">
        <f>'DATA sheet'!P5</f>
        <v>5</v>
      </c>
      <c r="K5" s="3"/>
    </row>
    <row r="6" spans="1:11" ht="12.75">
      <c r="A6" s="1"/>
      <c r="B6" s="1" t="str">
        <f>'DATA sheet'!D7</f>
        <v> Available verical space between floor</v>
      </c>
      <c r="C6" s="1"/>
      <c r="D6" s="1"/>
      <c r="E6" s="1"/>
      <c r="H6" s="70">
        <f>'DATA sheet'!K7</f>
        <v>3</v>
      </c>
      <c r="I6" s="79" t="s">
        <v>13</v>
      </c>
      <c r="J6" s="79"/>
      <c r="K6" s="3"/>
    </row>
    <row r="7" spans="1:15" ht="12.75">
      <c r="A7" s="1"/>
      <c r="B7" s="1" t="str">
        <f>'DATA sheet'!D9</f>
        <v>Horizontal Span of stair case</v>
      </c>
      <c r="C7" s="1"/>
      <c r="D7" s="1"/>
      <c r="E7" s="1"/>
      <c r="H7" s="70">
        <f>'DATA sheet'!K9</f>
        <v>1.2</v>
      </c>
      <c r="I7" s="79" t="s">
        <v>13</v>
      </c>
      <c r="J7" s="79"/>
      <c r="K7" s="3"/>
      <c r="N7" s="166">
        <f>'DATA sheet'!R9</f>
        <v>1200</v>
      </c>
      <c r="O7" t="s">
        <v>17</v>
      </c>
    </row>
    <row r="8" spans="1:15" ht="12.75">
      <c r="A8" s="1"/>
      <c r="B8" s="1" t="str">
        <f>'DATA sheet'!D11</f>
        <v>Risers</v>
      </c>
      <c r="C8" s="1"/>
      <c r="D8" s="1"/>
      <c r="E8" s="1"/>
      <c r="H8" s="70">
        <f>'DATA sheet'!K11</f>
        <v>0.15</v>
      </c>
      <c r="I8" s="1" t="s">
        <v>13</v>
      </c>
      <c r="J8" s="3"/>
      <c r="K8" s="3"/>
      <c r="N8" s="166">
        <f>'DATA sheet'!R11</f>
        <v>150</v>
      </c>
      <c r="O8" t="s">
        <v>17</v>
      </c>
    </row>
    <row r="9" spans="1:15" ht="12.75">
      <c r="A9" s="1"/>
      <c r="B9" s="1" t="str">
        <f>'DATA sheet'!D13</f>
        <v>Treads</v>
      </c>
      <c r="C9" s="1"/>
      <c r="D9" s="1"/>
      <c r="E9" s="1"/>
      <c r="H9" s="70">
        <f>'DATA sheet'!K13</f>
        <v>0.25</v>
      </c>
      <c r="I9" s="1" t="s">
        <v>13</v>
      </c>
      <c r="J9" s="3"/>
      <c r="K9" s="3"/>
      <c r="N9" s="166">
        <f>'DATA sheet'!R13</f>
        <v>250</v>
      </c>
      <c r="O9" t="s">
        <v>17</v>
      </c>
    </row>
    <row r="10" spans="1:17" ht="14.25">
      <c r="A10" s="1"/>
      <c r="B10" s="3" t="s">
        <v>176</v>
      </c>
      <c r="C10" s="1"/>
      <c r="G10" s="7" t="s">
        <v>105</v>
      </c>
      <c r="H10" s="71">
        <f>'DATA sheet'!K15</f>
        <v>20</v>
      </c>
      <c r="K10" s="154"/>
      <c r="L10" s="226" t="str">
        <f>'DATA sheet'!M15</f>
        <v>wt. of concrete </v>
      </c>
      <c r="M10" s="226"/>
      <c r="N10" s="226"/>
      <c r="O10" s="227">
        <f>'DATA sheet'!P15</f>
        <v>25000</v>
      </c>
      <c r="P10" s="227"/>
      <c r="Q10" s="154" t="s">
        <v>19</v>
      </c>
    </row>
    <row r="11" spans="1:16" ht="15.75">
      <c r="A11" s="1"/>
      <c r="B11" s="3"/>
      <c r="C11" s="1"/>
      <c r="G11" s="155" t="s">
        <v>177</v>
      </c>
      <c r="H11" s="71">
        <f>'DATA sheet'!K17</f>
        <v>7</v>
      </c>
      <c r="K11" s="3"/>
      <c r="M11" s="154"/>
      <c r="N11" s="11" t="s">
        <v>13</v>
      </c>
      <c r="O11" s="227">
        <f>'DATA sheet'!P17</f>
        <v>13.33</v>
      </c>
      <c r="P11" s="227"/>
    </row>
    <row r="12" spans="1:17" ht="15.75">
      <c r="A12" s="1"/>
      <c r="B12" s="1" t="s">
        <v>110</v>
      </c>
      <c r="C12" s="1"/>
      <c r="G12" s="7" t="s">
        <v>106</v>
      </c>
      <c r="H12" s="71">
        <f>'DATA sheet'!K19</f>
        <v>415</v>
      </c>
      <c r="I12" t="s">
        <v>19</v>
      </c>
      <c r="K12" s="66"/>
      <c r="M12" s="8"/>
      <c r="N12" s="155" t="s">
        <v>178</v>
      </c>
      <c r="O12" s="227">
        <f>'DATA sheet'!P19</f>
        <v>230</v>
      </c>
      <c r="P12" s="227"/>
      <c r="Q12" s="154" t="s">
        <v>19</v>
      </c>
    </row>
    <row r="13" spans="1:24" ht="12.75">
      <c r="A13" s="1"/>
      <c r="B13" s="1" t="s">
        <v>72</v>
      </c>
      <c r="C13" s="1"/>
      <c r="D13" s="1"/>
      <c r="E13" s="2"/>
      <c r="H13" s="71">
        <f>'DATA sheet'!K21</f>
        <v>25</v>
      </c>
      <c r="I13" t="s">
        <v>17</v>
      </c>
      <c r="J13" s="2"/>
      <c r="K13" s="225" t="s">
        <v>73</v>
      </c>
      <c r="L13" s="225"/>
      <c r="M13" s="225"/>
      <c r="N13" s="225"/>
      <c r="O13" s="228">
        <f>'DATA sheet'!P21</f>
        <v>30</v>
      </c>
      <c r="P13" s="228"/>
      <c r="Q13" t="s">
        <v>17</v>
      </c>
      <c r="W13" s="237">
        <f>H5</f>
        <v>2.5</v>
      </c>
      <c r="X13" s="232"/>
    </row>
    <row r="14" spans="1:13" ht="12.75">
      <c r="A14" s="1"/>
      <c r="J14" s="2"/>
      <c r="K14" s="2"/>
      <c r="L14" s="2"/>
      <c r="M14" s="8"/>
    </row>
    <row r="15" spans="1:25" ht="12.75">
      <c r="A15" s="1">
        <v>1</v>
      </c>
      <c r="B15" s="80" t="s">
        <v>112</v>
      </c>
      <c r="C15" s="1"/>
      <c r="D15" s="1"/>
      <c r="E15" s="2"/>
      <c r="H15" s="2"/>
      <c r="I15" s="2"/>
      <c r="J15" s="2"/>
      <c r="K15" s="8"/>
      <c r="L15" s="4"/>
      <c r="Y15" s="243">
        <f>H7</f>
        <v>1.2</v>
      </c>
    </row>
    <row r="16" spans="1:25" ht="12.75">
      <c r="A16" s="1"/>
      <c r="B16" s="1"/>
      <c r="C16" s="1"/>
      <c r="D16" s="81" t="s">
        <v>113</v>
      </c>
      <c r="E16" s="2"/>
      <c r="H16" s="2"/>
      <c r="I16" s="2"/>
      <c r="J16" s="2"/>
      <c r="K16" s="8"/>
      <c r="L16" s="4"/>
      <c r="Y16" s="231"/>
    </row>
    <row r="17" spans="1:25" ht="14.25">
      <c r="A17" s="1"/>
      <c r="B17" s="235" t="s">
        <v>180</v>
      </c>
      <c r="C17" s="235"/>
      <c r="D17" s="235"/>
      <c r="E17" s="83" t="s">
        <v>0</v>
      </c>
      <c r="F17" s="84">
        <f>H6</f>
        <v>3</v>
      </c>
      <c r="G17" s="82" t="s">
        <v>2</v>
      </c>
      <c r="H17" s="82">
        <v>2</v>
      </c>
      <c r="I17" s="83" t="s">
        <v>0</v>
      </c>
      <c r="J17" s="84">
        <f>F17/H17</f>
        <v>1.5</v>
      </c>
      <c r="K17" s="85" t="s">
        <v>13</v>
      </c>
      <c r="L17" s="152" t="s">
        <v>174</v>
      </c>
      <c r="M17" s="151"/>
      <c r="N17" s="153">
        <v>1.8</v>
      </c>
      <c r="O17" t="s">
        <v>13</v>
      </c>
      <c r="P17" t="s">
        <v>175</v>
      </c>
      <c r="Y17" s="231"/>
    </row>
    <row r="18" spans="1:25" ht="14.25">
      <c r="A18" s="1"/>
      <c r="B18" s="81" t="s">
        <v>181</v>
      </c>
      <c r="C18" s="81"/>
      <c r="D18" s="81"/>
      <c r="E18" s="83" t="s">
        <v>0</v>
      </c>
      <c r="F18" s="84">
        <f>MAX(J17,N17)</f>
        <v>1.8</v>
      </c>
      <c r="G18" s="82" t="s">
        <v>2</v>
      </c>
      <c r="H18" s="84">
        <f>H8</f>
        <v>0.15</v>
      </c>
      <c r="I18" s="83" t="s">
        <v>0</v>
      </c>
      <c r="J18" s="82">
        <f>F18/H18</f>
        <v>12</v>
      </c>
      <c r="K18" s="85" t="s">
        <v>179</v>
      </c>
      <c r="L18" s="82"/>
      <c r="M18" s="85"/>
      <c r="N18" s="85"/>
      <c r="Y18" s="231">
        <f>J20</f>
        <v>2.75</v>
      </c>
    </row>
    <row r="19" spans="1:25" ht="12.75">
      <c r="A19" s="1"/>
      <c r="B19" s="81" t="s">
        <v>114</v>
      </c>
      <c r="C19" s="81"/>
      <c r="D19" s="81"/>
      <c r="E19" s="83" t="s">
        <v>0</v>
      </c>
      <c r="F19" s="82">
        <f>J18</f>
        <v>12</v>
      </c>
      <c r="G19" s="83" t="s">
        <v>16</v>
      </c>
      <c r="H19" s="82">
        <v>1</v>
      </c>
      <c r="I19" s="83" t="s">
        <v>0</v>
      </c>
      <c r="J19" s="82">
        <f>F19-H19</f>
        <v>11</v>
      </c>
      <c r="K19" s="85" t="str">
        <f>K18</f>
        <v>No. in 1st flight.</v>
      </c>
      <c r="L19" s="82"/>
      <c r="M19" s="85"/>
      <c r="N19" s="85"/>
      <c r="W19" s="4" t="s">
        <v>111</v>
      </c>
      <c r="Y19" s="231"/>
    </row>
    <row r="20" spans="1:25" ht="12.75">
      <c r="A20" s="1"/>
      <c r="B20" s="81" t="s">
        <v>115</v>
      </c>
      <c r="C20" s="81"/>
      <c r="D20" s="81"/>
      <c r="E20" s="83" t="s">
        <v>0</v>
      </c>
      <c r="F20" s="82">
        <f>J19</f>
        <v>11</v>
      </c>
      <c r="G20" s="82" t="s">
        <v>1</v>
      </c>
      <c r="H20" s="84">
        <f>H9</f>
        <v>0.25</v>
      </c>
      <c r="I20" s="83" t="s">
        <v>0</v>
      </c>
      <c r="J20" s="82">
        <f>F20*H20</f>
        <v>2.75</v>
      </c>
      <c r="K20" s="85" t="s">
        <v>13</v>
      </c>
      <c r="L20" s="82"/>
      <c r="M20" s="85"/>
      <c r="N20" s="85"/>
      <c r="V20" s="64">
        <f>J5</f>
        <v>5</v>
      </c>
      <c r="Y20" s="231"/>
    </row>
    <row r="21" spans="1:25" ht="12.75">
      <c r="A21" s="1"/>
      <c r="B21" s="81" t="s">
        <v>116</v>
      </c>
      <c r="C21" s="81"/>
      <c r="D21" s="81"/>
      <c r="E21" s="82"/>
      <c r="F21" s="85"/>
      <c r="G21" s="85"/>
      <c r="H21" s="82"/>
      <c r="I21" s="83" t="s">
        <v>0</v>
      </c>
      <c r="J21" s="86">
        <f>H7</f>
        <v>1.2</v>
      </c>
      <c r="K21" s="85" t="s">
        <v>13</v>
      </c>
      <c r="L21" s="82"/>
      <c r="M21" s="85"/>
      <c r="N21" s="85"/>
      <c r="Y21" s="231"/>
    </row>
    <row r="22" spans="1:25" ht="12.75">
      <c r="A22" s="1"/>
      <c r="B22" s="87" t="s">
        <v>128</v>
      </c>
      <c r="C22" s="81"/>
      <c r="D22" s="81"/>
      <c r="E22" s="82"/>
      <c r="F22" s="85"/>
      <c r="G22" s="85"/>
      <c r="H22" s="82"/>
      <c r="I22" s="83" t="s">
        <v>0</v>
      </c>
      <c r="J22" s="84">
        <f>J5-J20-J21</f>
        <v>1.05</v>
      </c>
      <c r="K22" s="85" t="s">
        <v>13</v>
      </c>
      <c r="L22" s="82"/>
      <c r="M22" s="85"/>
      <c r="N22" s="85"/>
      <c r="Y22" s="231"/>
    </row>
    <row r="23" spans="1:25" ht="14.25">
      <c r="A23" s="1"/>
      <c r="B23" s="235" t="s">
        <v>180</v>
      </c>
      <c r="C23" s="235"/>
      <c r="D23" s="235"/>
      <c r="E23" s="83" t="s">
        <v>0</v>
      </c>
      <c r="F23" s="157">
        <f>F17-F18</f>
        <v>1.2</v>
      </c>
      <c r="G23" s="158" t="s">
        <v>13</v>
      </c>
      <c r="H23" s="158"/>
      <c r="I23" s="159"/>
      <c r="J23" s="157"/>
      <c r="K23" s="160"/>
      <c r="L23" s="161"/>
      <c r="M23" s="160"/>
      <c r="N23" s="158"/>
      <c r="O23" s="117"/>
      <c r="P23" s="117"/>
      <c r="Q23" s="117"/>
      <c r="R23" s="117"/>
      <c r="S23" s="117"/>
      <c r="Y23" s="231"/>
    </row>
    <row r="24" spans="1:25" ht="14.25">
      <c r="A24" s="1"/>
      <c r="B24" s="81" t="s">
        <v>181</v>
      </c>
      <c r="C24" s="81"/>
      <c r="D24" s="81"/>
      <c r="E24" s="83" t="s">
        <v>0</v>
      </c>
      <c r="F24" s="84">
        <f>F23</f>
        <v>1.2</v>
      </c>
      <c r="G24" s="82" t="s">
        <v>2</v>
      </c>
      <c r="H24" s="84">
        <f>H18</f>
        <v>0.15</v>
      </c>
      <c r="I24" s="83" t="s">
        <v>0</v>
      </c>
      <c r="J24" s="82">
        <f>F24/H24</f>
        <v>8</v>
      </c>
      <c r="K24" s="85" t="s">
        <v>182</v>
      </c>
      <c r="L24" s="82"/>
      <c r="M24" s="85"/>
      <c r="N24" s="85"/>
      <c r="Y24" s="231"/>
    </row>
    <row r="25" spans="1:25" ht="12.75">
      <c r="A25" s="1"/>
      <c r="B25" s="81" t="s">
        <v>114</v>
      </c>
      <c r="C25" s="81"/>
      <c r="D25" s="81"/>
      <c r="E25" s="83" t="s">
        <v>0</v>
      </c>
      <c r="F25" s="82">
        <f>J24</f>
        <v>8</v>
      </c>
      <c r="G25" s="83" t="s">
        <v>16</v>
      </c>
      <c r="H25" s="82">
        <v>1</v>
      </c>
      <c r="I25" s="83" t="s">
        <v>0</v>
      </c>
      <c r="J25" s="82">
        <f>F25-H25</f>
        <v>7</v>
      </c>
      <c r="K25" s="85" t="str">
        <f>K24</f>
        <v>No. in 2nd flight.</v>
      </c>
      <c r="L25" s="82"/>
      <c r="M25" s="85"/>
      <c r="N25" s="85"/>
      <c r="Y25" s="231"/>
    </row>
    <row r="26" spans="1:25" ht="12.75">
      <c r="A26" s="1"/>
      <c r="B26" s="81" t="s">
        <v>115</v>
      </c>
      <c r="C26" s="81"/>
      <c r="D26" s="81"/>
      <c r="E26" s="83" t="s">
        <v>0</v>
      </c>
      <c r="F26" s="82">
        <f>J25</f>
        <v>7</v>
      </c>
      <c r="G26" s="82" t="s">
        <v>1</v>
      </c>
      <c r="H26" s="84">
        <f>H20</f>
        <v>0.25</v>
      </c>
      <c r="I26" s="83" t="s">
        <v>0</v>
      </c>
      <c r="J26" s="82">
        <f>F26*H26</f>
        <v>1.75</v>
      </c>
      <c r="K26" s="85" t="s">
        <v>13</v>
      </c>
      <c r="L26" s="82"/>
      <c r="M26" s="85"/>
      <c r="N26" s="85"/>
      <c r="Y26" s="231"/>
    </row>
    <row r="27" spans="1:25" ht="12.75">
      <c r="A27" s="1"/>
      <c r="B27" s="81" t="s">
        <v>183</v>
      </c>
      <c r="C27" s="81"/>
      <c r="D27" s="81"/>
      <c r="E27" s="82"/>
      <c r="F27" s="85"/>
      <c r="G27" s="85"/>
      <c r="H27" s="82"/>
      <c r="I27" s="83" t="s">
        <v>0</v>
      </c>
      <c r="J27" s="86"/>
      <c r="K27" s="85" t="s">
        <v>13</v>
      </c>
      <c r="L27" s="82"/>
      <c r="M27" s="85"/>
      <c r="N27" s="85"/>
      <c r="Y27" s="231"/>
    </row>
    <row r="28" spans="1:25" ht="12.75">
      <c r="A28" s="1"/>
      <c r="B28" s="81"/>
      <c r="C28" s="81"/>
      <c r="D28" s="81"/>
      <c r="E28" s="82"/>
      <c r="F28" s="85"/>
      <c r="G28" s="85"/>
      <c r="H28" s="82"/>
      <c r="I28" s="83"/>
      <c r="J28" s="157"/>
      <c r="K28" s="85"/>
      <c r="L28" s="82"/>
      <c r="M28" s="85"/>
      <c r="N28" s="85"/>
      <c r="Y28" s="9"/>
    </row>
    <row r="29" spans="1:25" ht="12.75">
      <c r="A29" s="3">
        <v>2</v>
      </c>
      <c r="B29" s="17" t="s">
        <v>10</v>
      </c>
      <c r="C29" s="3"/>
      <c r="D29" t="s">
        <v>11</v>
      </c>
      <c r="G29" s="232" t="s">
        <v>21</v>
      </c>
      <c r="H29" s="232"/>
      <c r="I29" s="5" t="s">
        <v>0</v>
      </c>
      <c r="J29" s="4">
        <f>H10</f>
        <v>20</v>
      </c>
      <c r="Y29" s="73">
        <f>J22</f>
        <v>1.05</v>
      </c>
    </row>
    <row r="30" spans="2:13" ht="15.75">
      <c r="B30" s="167" t="s">
        <v>187</v>
      </c>
      <c r="C30" s="14" t="s">
        <v>0</v>
      </c>
      <c r="D30" s="4">
        <f>O12</f>
        <v>230</v>
      </c>
      <c r="E30" t="s">
        <v>19</v>
      </c>
      <c r="H30" s="226" t="s">
        <v>12</v>
      </c>
      <c r="I30" s="226"/>
      <c r="J30" s="226"/>
      <c r="K30" s="6" t="s">
        <v>0</v>
      </c>
      <c r="L30" s="4">
        <f>O10</f>
        <v>25000</v>
      </c>
      <c r="M30" t="s">
        <v>19</v>
      </c>
    </row>
    <row r="31" spans="2:12" ht="15.75">
      <c r="B31" s="167" t="s">
        <v>188</v>
      </c>
      <c r="C31" s="14" t="s">
        <v>0</v>
      </c>
      <c r="D31" s="4">
        <f>H11</f>
        <v>7</v>
      </c>
      <c r="E31" t="s">
        <v>20</v>
      </c>
      <c r="J31" s="168" t="s">
        <v>13</v>
      </c>
      <c r="K31" s="14" t="s">
        <v>0</v>
      </c>
      <c r="L31" s="4">
        <f>O11</f>
        <v>13.33</v>
      </c>
    </row>
    <row r="32" spans="2:13" ht="12.75">
      <c r="B32" s="264" t="s">
        <v>117</v>
      </c>
      <c r="C32" s="241" t="s">
        <v>14</v>
      </c>
      <c r="D32" s="241"/>
      <c r="E32" s="230" t="s">
        <v>0</v>
      </c>
      <c r="F32" s="265">
        <f>L31</f>
        <v>13.33</v>
      </c>
      <c r="G32" s="265"/>
      <c r="H32" s="15" t="s">
        <v>1</v>
      </c>
      <c r="I32" s="263">
        <f>D31</f>
        <v>7</v>
      </c>
      <c r="J32" s="263"/>
      <c r="K32" s="230" t="s">
        <v>0</v>
      </c>
      <c r="L32" s="236">
        <f>F32*I32/(J33+H33*F33)</f>
        <v>0.28860845628035015</v>
      </c>
      <c r="M32" s="236"/>
    </row>
    <row r="33" spans="2:13" ht="15.75">
      <c r="B33" s="231"/>
      <c r="C33" s="234" t="s">
        <v>15</v>
      </c>
      <c r="D33" s="234"/>
      <c r="E33" s="231"/>
      <c r="F33" s="12">
        <f>L31</f>
        <v>13.33</v>
      </c>
      <c r="G33" s="4" t="s">
        <v>1</v>
      </c>
      <c r="H33" s="4">
        <f>D31</f>
        <v>7</v>
      </c>
      <c r="I33" s="6" t="s">
        <v>3</v>
      </c>
      <c r="J33" s="4">
        <f>D30</f>
        <v>230</v>
      </c>
      <c r="K33" s="231"/>
      <c r="L33" s="236"/>
      <c r="M33" s="236"/>
    </row>
    <row r="34" spans="2:23" ht="15.75">
      <c r="B34" s="2" t="s">
        <v>119</v>
      </c>
      <c r="C34" s="16" t="s">
        <v>0</v>
      </c>
      <c r="D34" s="4">
        <v>1</v>
      </c>
      <c r="E34" s="6" t="s">
        <v>16</v>
      </c>
      <c r="F34" s="50">
        <f>L32</f>
        <v>0.28860845628035015</v>
      </c>
      <c r="G34" s="4" t="s">
        <v>2</v>
      </c>
      <c r="H34" s="4">
        <v>3</v>
      </c>
      <c r="I34" s="6"/>
      <c r="J34" s="4"/>
      <c r="K34" s="6" t="s">
        <v>0</v>
      </c>
      <c r="L34" s="233">
        <f>1-L32/3</f>
        <v>0.9037971812398833</v>
      </c>
      <c r="M34" s="233"/>
      <c r="W34" s="46" t="s">
        <v>70</v>
      </c>
    </row>
    <row r="35" spans="2:13" ht="15.75">
      <c r="B35" s="3" t="s">
        <v>118</v>
      </c>
      <c r="C35" s="16" t="s">
        <v>0</v>
      </c>
      <c r="D35" s="4">
        <v>0.5</v>
      </c>
      <c r="E35" s="4" t="s">
        <v>1</v>
      </c>
      <c r="F35" s="4">
        <f>D31</f>
        <v>7</v>
      </c>
      <c r="G35" s="4" t="s">
        <v>1</v>
      </c>
      <c r="H35" s="50">
        <f>L34</f>
        <v>0.9037971812398833</v>
      </c>
      <c r="I35" s="4" t="s">
        <v>1</v>
      </c>
      <c r="J35" s="50">
        <f>L32</f>
        <v>0.28860845628035015</v>
      </c>
      <c r="K35" s="6" t="s">
        <v>0</v>
      </c>
      <c r="L35" s="233">
        <f>J35*H35*F35*D35</f>
        <v>0.9129522824386109</v>
      </c>
      <c r="M35" s="233"/>
    </row>
    <row r="36" spans="3:11" ht="12.75">
      <c r="C36" s="3"/>
      <c r="K36" s="4"/>
    </row>
    <row r="37" spans="1:21" ht="12.75">
      <c r="A37">
        <v>3</v>
      </c>
      <c r="B37" s="17" t="s">
        <v>120</v>
      </c>
      <c r="C37" s="3"/>
      <c r="I37" s="5"/>
      <c r="J37" s="4"/>
      <c r="K37" s="4"/>
      <c r="L37" s="4"/>
      <c r="M37" s="6"/>
      <c r="N37" s="4"/>
      <c r="O37" s="4"/>
      <c r="P37" s="4"/>
      <c r="Q37" s="4"/>
      <c r="R37" s="64"/>
      <c r="S37" s="4"/>
      <c r="T37" s="4"/>
      <c r="U37" s="4"/>
    </row>
    <row r="38" spans="2:21" ht="12.75">
      <c r="B38" s="17"/>
      <c r="C38" s="3"/>
      <c r="D38" t="s">
        <v>121</v>
      </c>
      <c r="I38" s="5"/>
      <c r="J38" s="4"/>
      <c r="K38" s="4"/>
      <c r="L38" s="4"/>
      <c r="M38" s="6"/>
      <c r="N38" s="4"/>
      <c r="O38" s="4"/>
      <c r="P38" s="4"/>
      <c r="Q38" s="4"/>
      <c r="R38" s="64"/>
      <c r="S38" s="4"/>
      <c r="T38" s="4"/>
      <c r="U38" s="4"/>
    </row>
    <row r="39" spans="2:21" ht="12.75">
      <c r="B39" s="262" t="s">
        <v>122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6" t="s">
        <v>0</v>
      </c>
      <c r="P39" s="4">
        <v>160</v>
      </c>
      <c r="Q39" s="10" t="s">
        <v>17</v>
      </c>
      <c r="R39" s="64"/>
      <c r="S39" s="4"/>
      <c r="T39" s="4"/>
      <c r="U39" s="4"/>
    </row>
    <row r="40" spans="2:21" ht="12.75">
      <c r="B40" s="17"/>
      <c r="C40" s="3"/>
      <c r="I40" s="5"/>
      <c r="J40" s="4"/>
      <c r="K40" s="4"/>
      <c r="L40" s="4"/>
      <c r="M40" s="6"/>
      <c r="N40" s="4"/>
      <c r="O40" s="4"/>
      <c r="P40" s="4"/>
      <c r="Q40" s="4"/>
      <c r="R40" s="64"/>
      <c r="S40" s="4"/>
      <c r="T40" s="4"/>
      <c r="U40" s="4"/>
    </row>
    <row r="41" spans="2:21" ht="12.75">
      <c r="B41" s="85" t="s">
        <v>123</v>
      </c>
      <c r="C41" s="8" t="s">
        <v>0</v>
      </c>
      <c r="D41">
        <f>J20</f>
        <v>2.75</v>
      </c>
      <c r="E41" s="5" t="s">
        <v>3</v>
      </c>
      <c r="F41" s="78">
        <f>J21</f>
        <v>1.2</v>
      </c>
      <c r="G41" s="5" t="s">
        <v>124</v>
      </c>
      <c r="H41">
        <f>P39/1000</f>
        <v>0.16</v>
      </c>
      <c r="I41" t="s">
        <v>2</v>
      </c>
      <c r="J41" s="4">
        <v>2</v>
      </c>
      <c r="K41" s="4" t="s">
        <v>125</v>
      </c>
      <c r="L41" s="4">
        <f>D41+F41+(H41/J41)</f>
        <v>4.03</v>
      </c>
      <c r="M41" s="4" t="s">
        <v>126</v>
      </c>
      <c r="N41" s="4" t="s">
        <v>9</v>
      </c>
      <c r="O41" s="6" t="s">
        <v>0</v>
      </c>
      <c r="P41" s="237">
        <f>ROUND(L41,)</f>
        <v>4</v>
      </c>
      <c r="Q41" s="237"/>
      <c r="R41" s="4" t="s">
        <v>13</v>
      </c>
      <c r="S41" s="4"/>
      <c r="T41" s="4"/>
      <c r="U41" s="4"/>
    </row>
    <row r="42" spans="2:21" ht="12.75">
      <c r="B42" s="17"/>
      <c r="C42" s="3"/>
      <c r="I42" s="5"/>
      <c r="J42" s="4"/>
      <c r="K42" s="4"/>
      <c r="L42" s="4"/>
      <c r="M42" s="6"/>
      <c r="N42" s="4"/>
      <c r="O42" s="4"/>
      <c r="P42" s="4"/>
      <c r="Q42" s="4"/>
      <c r="R42" s="64"/>
      <c r="S42" s="4"/>
      <c r="T42" s="4"/>
      <c r="U42" s="4"/>
    </row>
    <row r="43" spans="2:21" ht="12.75">
      <c r="B43" s="85" t="s">
        <v>127</v>
      </c>
      <c r="C43" s="3"/>
      <c r="F43" s="78">
        <f>J5</f>
        <v>5</v>
      </c>
      <c r="G43" t="s">
        <v>1</v>
      </c>
      <c r="H43" s="4">
        <f>40</f>
        <v>40</v>
      </c>
      <c r="M43" s="6"/>
      <c r="N43" s="4"/>
      <c r="O43" s="6" t="s">
        <v>0</v>
      </c>
      <c r="P43" s="232">
        <f>ROUND(F43*H43,)</f>
        <v>200</v>
      </c>
      <c r="Q43" s="232"/>
      <c r="R43" s="4" t="s">
        <v>17</v>
      </c>
      <c r="S43" s="4"/>
      <c r="T43" s="4"/>
      <c r="U43" s="4"/>
    </row>
    <row r="44" spans="2:21" ht="14.25">
      <c r="B44" s="46" t="s">
        <v>129</v>
      </c>
      <c r="C44" s="3"/>
      <c r="E44" s="6" t="s">
        <v>0</v>
      </c>
      <c r="F44" s="4">
        <f>P43/1000</f>
        <v>0.2</v>
      </c>
      <c r="G44" s="4" t="s">
        <v>1</v>
      </c>
      <c r="H44" s="4">
        <v>1</v>
      </c>
      <c r="I44" s="4" t="s">
        <v>1</v>
      </c>
      <c r="J44" s="4">
        <v>1</v>
      </c>
      <c r="K44" s="4" t="s">
        <v>1</v>
      </c>
      <c r="L44" s="241">
        <f>L30</f>
        <v>25000</v>
      </c>
      <c r="M44" s="241"/>
      <c r="N44" s="4"/>
      <c r="O44" s="6" t="s">
        <v>0</v>
      </c>
      <c r="P44" s="232">
        <f>ROUND(L44*J44*H44*F44,)</f>
        <v>5000</v>
      </c>
      <c r="Q44" s="232"/>
      <c r="R44" s="64" t="s">
        <v>99</v>
      </c>
      <c r="S44" s="4"/>
      <c r="T44" s="4"/>
      <c r="U44" s="4"/>
    </row>
    <row r="45" spans="2:23" ht="15.75" customHeight="1">
      <c r="B45" s="240" t="s">
        <v>130</v>
      </c>
      <c r="C45" s="240"/>
      <c r="D45" s="240"/>
      <c r="E45" s="240"/>
      <c r="F45" s="240"/>
      <c r="G45" s="231" t="s">
        <v>1</v>
      </c>
      <c r="H45" s="45" t="s">
        <v>131</v>
      </c>
      <c r="I45" s="230" t="s">
        <v>0</v>
      </c>
      <c r="J45" s="231">
        <f>P44</f>
        <v>5000</v>
      </c>
      <c r="K45" s="231" t="s">
        <v>1</v>
      </c>
      <c r="L45" s="89">
        <f>N8</f>
        <v>150</v>
      </c>
      <c r="M45" s="90" t="s">
        <v>96</v>
      </c>
      <c r="N45" s="89">
        <f>N9</f>
        <v>250</v>
      </c>
      <c r="O45" s="260" t="s">
        <v>97</v>
      </c>
      <c r="P45" s="231">
        <f>ROUND(J45*((L45^2+N45^2)^0.5/L46),)</f>
        <v>5831</v>
      </c>
      <c r="Q45" s="231"/>
      <c r="R45" s="243" t="s">
        <v>99</v>
      </c>
      <c r="S45" s="9"/>
      <c r="T45" s="9"/>
      <c r="U45" s="9"/>
      <c r="V45" s="259"/>
      <c r="W45" s="259"/>
    </row>
    <row r="46" spans="2:21" ht="12.75">
      <c r="B46" s="240"/>
      <c r="C46" s="240"/>
      <c r="D46" s="240"/>
      <c r="E46" s="240"/>
      <c r="F46" s="240"/>
      <c r="G46" s="231"/>
      <c r="H46" s="9" t="s">
        <v>95</v>
      </c>
      <c r="I46" s="231"/>
      <c r="J46" s="231"/>
      <c r="K46" s="231"/>
      <c r="L46" s="276">
        <f>N45</f>
        <v>250</v>
      </c>
      <c r="M46" s="276"/>
      <c r="N46" s="276"/>
      <c r="O46" s="260"/>
      <c r="P46" s="231"/>
      <c r="Q46" s="231"/>
      <c r="R46" s="243"/>
      <c r="S46" s="9"/>
      <c r="T46" s="9"/>
      <c r="U46" s="9"/>
    </row>
    <row r="47" spans="2:21" ht="12.75">
      <c r="B47" s="240" t="s">
        <v>132</v>
      </c>
      <c r="C47" s="240"/>
      <c r="D47" s="240"/>
      <c r="E47" s="230" t="s">
        <v>0</v>
      </c>
      <c r="F47" s="9">
        <v>1</v>
      </c>
      <c r="G47" s="231" t="s">
        <v>1</v>
      </c>
      <c r="H47" s="9">
        <f>L45</f>
        <v>150</v>
      </c>
      <c r="I47" s="231" t="s">
        <v>1</v>
      </c>
      <c r="J47" s="231">
        <f>L44</f>
        <v>25000</v>
      </c>
      <c r="K47" s="9"/>
      <c r="L47" s="9"/>
      <c r="M47" s="32"/>
      <c r="N47" s="9"/>
      <c r="O47" s="230" t="s">
        <v>0</v>
      </c>
      <c r="P47" s="238">
        <f>ROUND(H47*J47/F48/H48,)</f>
        <v>1875</v>
      </c>
      <c r="Q47" s="238"/>
      <c r="R47" s="243" t="s">
        <v>98</v>
      </c>
      <c r="S47" s="9"/>
      <c r="T47" s="9"/>
      <c r="U47" s="9"/>
    </row>
    <row r="48" spans="2:21" ht="12.75">
      <c r="B48" s="240"/>
      <c r="C48" s="240"/>
      <c r="D48" s="240"/>
      <c r="E48" s="230"/>
      <c r="F48" s="9">
        <v>2</v>
      </c>
      <c r="G48" s="231"/>
      <c r="H48" s="9">
        <v>1000</v>
      </c>
      <c r="I48" s="231"/>
      <c r="J48" s="231"/>
      <c r="K48" s="9"/>
      <c r="L48" s="9"/>
      <c r="M48" s="32"/>
      <c r="N48" s="9"/>
      <c r="O48" s="230"/>
      <c r="P48" s="239"/>
      <c r="Q48" s="239"/>
      <c r="R48" s="243"/>
      <c r="S48" s="9"/>
      <c r="T48" s="9"/>
      <c r="U48" s="9"/>
    </row>
    <row r="49" spans="2:21" ht="12.75">
      <c r="B49" s="91" t="s">
        <v>133</v>
      </c>
      <c r="C49" s="49"/>
      <c r="D49" s="9"/>
      <c r="E49" s="9"/>
      <c r="F49" s="9"/>
      <c r="G49" s="32"/>
      <c r="H49" s="9"/>
      <c r="I49" s="32"/>
      <c r="J49" s="9"/>
      <c r="K49" s="9"/>
      <c r="L49" s="9"/>
      <c r="M49" s="32"/>
      <c r="N49" s="9"/>
      <c r="O49" s="32" t="s">
        <v>0</v>
      </c>
      <c r="P49" s="231">
        <f>SUM(P45:P48)</f>
        <v>7706</v>
      </c>
      <c r="Q49" s="231"/>
      <c r="R49" s="73" t="s">
        <v>134</v>
      </c>
      <c r="S49" s="9"/>
      <c r="T49" s="9"/>
      <c r="U49" s="9"/>
    </row>
    <row r="50" spans="2:21" ht="12.75">
      <c r="B50" s="238" t="s">
        <v>135</v>
      </c>
      <c r="C50" s="238"/>
      <c r="D50" s="238"/>
      <c r="E50" s="238"/>
      <c r="F50" s="238"/>
      <c r="G50" s="54"/>
      <c r="H50" s="54"/>
      <c r="I50" s="54"/>
      <c r="J50" s="54"/>
      <c r="K50" s="54"/>
      <c r="L50" s="54"/>
      <c r="M50" s="65"/>
      <c r="N50" s="54"/>
      <c r="O50" s="65" t="s">
        <v>0</v>
      </c>
      <c r="P50" s="238">
        <v>100</v>
      </c>
      <c r="Q50" s="238"/>
      <c r="R50" s="73" t="s">
        <v>134</v>
      </c>
      <c r="S50" s="9"/>
      <c r="T50" s="9"/>
      <c r="U50" s="9"/>
    </row>
    <row r="51" spans="2:21" ht="12.75">
      <c r="B51" s="238" t="s">
        <v>136</v>
      </c>
      <c r="C51" s="238"/>
      <c r="D51" s="238"/>
      <c r="E51" s="238"/>
      <c r="F51" s="238"/>
      <c r="G51" s="54"/>
      <c r="H51" s="54"/>
      <c r="I51" s="54"/>
      <c r="J51" s="54"/>
      <c r="K51" s="54"/>
      <c r="L51" s="54"/>
      <c r="M51" s="54"/>
      <c r="N51" s="54"/>
      <c r="O51" s="65" t="s">
        <v>0</v>
      </c>
      <c r="P51" s="239">
        <v>2500</v>
      </c>
      <c r="Q51" s="239"/>
      <c r="R51" s="73" t="s">
        <v>134</v>
      </c>
      <c r="S51" s="9"/>
      <c r="T51" s="9"/>
      <c r="U51" s="9"/>
    </row>
    <row r="52" spans="2:21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2" t="s">
        <v>137</v>
      </c>
      <c r="M52" s="65"/>
      <c r="N52" s="54"/>
      <c r="O52" s="65" t="s">
        <v>0</v>
      </c>
      <c r="P52" s="238">
        <f>SUM(P49:P51)</f>
        <v>10306</v>
      </c>
      <c r="Q52" s="238"/>
      <c r="R52" s="9" t="s">
        <v>134</v>
      </c>
      <c r="S52" s="9"/>
      <c r="T52" s="9"/>
      <c r="U52" s="9"/>
    </row>
    <row r="53" spans="2:21" ht="12.75">
      <c r="B53" s="92" t="s">
        <v>140</v>
      </c>
      <c r="C53" s="54"/>
      <c r="D53" s="54"/>
      <c r="E53" s="54"/>
      <c r="F53" s="54"/>
      <c r="G53" s="54"/>
      <c r="H53" s="54">
        <f>P52</f>
        <v>10306</v>
      </c>
      <c r="I53" s="65" t="s">
        <v>16</v>
      </c>
      <c r="J53" s="54">
        <f>P47</f>
        <v>1875</v>
      </c>
      <c r="K53" s="65" t="s">
        <v>0</v>
      </c>
      <c r="L53" s="275">
        <f>H53-J53</f>
        <v>8431</v>
      </c>
      <c r="M53" s="275"/>
      <c r="N53" s="54" t="s">
        <v>138</v>
      </c>
      <c r="O53" s="54"/>
      <c r="P53" s="54"/>
      <c r="Q53" s="54"/>
      <c r="R53" s="9"/>
      <c r="S53" s="9"/>
      <c r="T53" s="9"/>
      <c r="U53" s="9"/>
    </row>
    <row r="54" spans="3:21" ht="12.75">
      <c r="C54" s="54"/>
      <c r="D54" s="92" t="s">
        <v>139</v>
      </c>
      <c r="E54" s="54"/>
      <c r="F54" s="54"/>
      <c r="G54" s="54"/>
      <c r="H54" s="54"/>
      <c r="I54" s="54"/>
      <c r="J54" s="54"/>
      <c r="K54" s="54"/>
      <c r="L54" s="54"/>
      <c r="M54" s="65"/>
      <c r="N54" s="54"/>
      <c r="O54" s="54"/>
      <c r="P54" s="54"/>
      <c r="Q54" s="54"/>
      <c r="R54" s="9"/>
      <c r="S54" s="9"/>
      <c r="T54" s="9"/>
      <c r="U54" s="9"/>
    </row>
    <row r="55" spans="3:21" ht="12.75">
      <c r="C55" s="54"/>
      <c r="D55" s="92"/>
      <c r="E55" s="54"/>
      <c r="F55" s="54"/>
      <c r="G55" s="54"/>
      <c r="H55" s="54"/>
      <c r="I55" s="54"/>
      <c r="J55" s="54"/>
      <c r="K55" s="54"/>
      <c r="L55" s="54"/>
      <c r="M55" s="65"/>
      <c r="N55" s="54"/>
      <c r="O55" s="54"/>
      <c r="P55" s="54"/>
      <c r="Q55" s="54"/>
      <c r="R55" s="9"/>
      <c r="S55" s="9"/>
      <c r="T55" s="9"/>
      <c r="U55" s="9"/>
    </row>
    <row r="56" spans="3:21" ht="12.75">
      <c r="C56" s="54"/>
      <c r="D56" s="92"/>
      <c r="E56" s="54"/>
      <c r="F56" s="54"/>
      <c r="G56" s="54"/>
      <c r="H56" s="54"/>
      <c r="I56" s="54"/>
      <c r="J56" s="54"/>
      <c r="K56" s="54"/>
      <c r="L56" s="54"/>
      <c r="M56" s="65"/>
      <c r="N56" s="54"/>
      <c r="O56" s="54"/>
      <c r="P56" s="54"/>
      <c r="Q56" s="54"/>
      <c r="R56" s="9"/>
      <c r="S56" s="9"/>
      <c r="T56" s="9"/>
      <c r="U56" s="9"/>
    </row>
    <row r="57" spans="3:21" ht="12.75">
      <c r="C57" s="54"/>
      <c r="D57" s="92"/>
      <c r="E57" s="54"/>
      <c r="F57" s="54"/>
      <c r="G57" s="54"/>
      <c r="H57" s="54"/>
      <c r="I57" s="54"/>
      <c r="J57" s="54"/>
      <c r="K57" s="54"/>
      <c r="L57" s="54"/>
      <c r="M57" s="65"/>
      <c r="N57" s="54"/>
      <c r="O57" s="54"/>
      <c r="P57" s="54"/>
      <c r="Q57" s="54"/>
      <c r="R57" s="9"/>
      <c r="S57" s="9"/>
      <c r="T57" s="9"/>
      <c r="U57" s="9"/>
    </row>
    <row r="58" spans="1:21" ht="12.75">
      <c r="A58" s="169" t="s">
        <v>190</v>
      </c>
      <c r="C58" s="54"/>
      <c r="D58" s="92"/>
      <c r="E58" s="54"/>
      <c r="F58" s="54"/>
      <c r="G58" s="54"/>
      <c r="H58" s="54"/>
      <c r="I58" s="54"/>
      <c r="J58" s="54"/>
      <c r="K58" s="54"/>
      <c r="L58" s="54"/>
      <c r="M58" s="65"/>
      <c r="N58" s="54"/>
      <c r="O58" s="54"/>
      <c r="P58" s="54"/>
      <c r="Q58" s="54"/>
      <c r="R58" s="9"/>
      <c r="S58" s="9"/>
      <c r="T58" s="9"/>
      <c r="U58" s="9"/>
    </row>
    <row r="59" spans="1:24" ht="12.75">
      <c r="A59">
        <v>4</v>
      </c>
      <c r="B59" s="47" t="s">
        <v>141</v>
      </c>
      <c r="C59" s="4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X59" s="5"/>
    </row>
    <row r="60" spans="2:25" ht="14.25">
      <c r="B60" s="47"/>
      <c r="C60" s="49"/>
      <c r="D60" s="9"/>
      <c r="E60" s="9"/>
      <c r="F60" s="9" t="s">
        <v>143</v>
      </c>
      <c r="G60" s="230" t="s">
        <v>0</v>
      </c>
      <c r="H60" s="48">
        <f>P52</f>
        <v>10306</v>
      </c>
      <c r="I60" s="48" t="s">
        <v>1</v>
      </c>
      <c r="J60" s="69">
        <f>P41</f>
        <v>4</v>
      </c>
      <c r="K60" s="93">
        <v>2</v>
      </c>
      <c r="L60" s="9"/>
      <c r="M60" s="9"/>
      <c r="N60" s="9"/>
      <c r="O60" s="230" t="s">
        <v>0</v>
      </c>
      <c r="P60" s="231">
        <f>H60*J60^2/H61</f>
        <v>20612</v>
      </c>
      <c r="Q60" s="231"/>
      <c r="R60" s="231" t="s">
        <v>100</v>
      </c>
      <c r="S60" s="9"/>
      <c r="T60" s="9"/>
      <c r="U60" s="9"/>
      <c r="X60" s="5"/>
      <c r="Y60" s="78"/>
    </row>
    <row r="61" spans="3:23" ht="12.75">
      <c r="C61" s="49"/>
      <c r="D61" s="88" t="s">
        <v>142</v>
      </c>
      <c r="E61" s="32" t="s">
        <v>0</v>
      </c>
      <c r="F61" s="9">
        <v>8</v>
      </c>
      <c r="G61" s="231"/>
      <c r="H61" s="231">
        <v>8</v>
      </c>
      <c r="I61" s="231"/>
      <c r="J61" s="231"/>
      <c r="K61" s="9"/>
      <c r="L61" s="9"/>
      <c r="M61" s="9"/>
      <c r="N61" s="9"/>
      <c r="O61" s="231"/>
      <c r="P61" s="231"/>
      <c r="Q61" s="231"/>
      <c r="R61" s="231"/>
      <c r="S61" s="9"/>
      <c r="T61" s="9"/>
      <c r="U61" s="9"/>
      <c r="W61" s="78"/>
    </row>
    <row r="62" spans="2:21" ht="12.75" customHeight="1">
      <c r="B62" s="261" t="s">
        <v>185</v>
      </c>
      <c r="C62" s="261"/>
      <c r="D62" s="261"/>
      <c r="E62" s="266" t="s">
        <v>0</v>
      </c>
      <c r="F62" s="162" t="s">
        <v>102</v>
      </c>
      <c r="G62" s="268" t="s">
        <v>0</v>
      </c>
      <c r="H62" s="267">
        <f>P60*1000</f>
        <v>20612000</v>
      </c>
      <c r="I62" s="267"/>
      <c r="J62" s="267"/>
      <c r="K62" s="253" t="s">
        <v>0</v>
      </c>
      <c r="L62" s="250">
        <f>(H62/H63/J63)^0.5</f>
        <v>150.25745460956617</v>
      </c>
      <c r="M62" s="250"/>
      <c r="N62" s="242" t="s">
        <v>17</v>
      </c>
      <c r="R62" s="97"/>
      <c r="S62" s="97"/>
      <c r="T62" s="97"/>
      <c r="U62" s="97"/>
    </row>
    <row r="63" spans="2:21" ht="12.75">
      <c r="B63" s="261"/>
      <c r="C63" s="261"/>
      <c r="D63" s="261"/>
      <c r="E63" s="261"/>
      <c r="F63" s="163" t="s">
        <v>101</v>
      </c>
      <c r="G63" s="269"/>
      <c r="H63" s="26">
        <f>L35</f>
        <v>0.9129522824386109</v>
      </c>
      <c r="I63" s="18" t="s">
        <v>1</v>
      </c>
      <c r="J63" s="21">
        <v>1000</v>
      </c>
      <c r="K63" s="253"/>
      <c r="L63" s="250"/>
      <c r="M63" s="250"/>
      <c r="N63" s="242"/>
      <c r="R63" s="97"/>
      <c r="S63" s="97"/>
      <c r="T63" s="97"/>
      <c r="U63" s="97"/>
    </row>
    <row r="64" spans="2:21" ht="12.75">
      <c r="B64" s="94" t="s">
        <v>144</v>
      </c>
      <c r="C64" s="95" t="s">
        <v>0</v>
      </c>
      <c r="D64" s="96">
        <f>L62</f>
        <v>150.25745460956617</v>
      </c>
      <c r="E64" s="24" t="s">
        <v>3</v>
      </c>
      <c r="F64" s="26" t="s">
        <v>145</v>
      </c>
      <c r="G64" s="18"/>
      <c r="H64" s="21">
        <f>H13</f>
        <v>25</v>
      </c>
      <c r="K64" s="29" t="s">
        <v>0</v>
      </c>
      <c r="L64" s="28">
        <f>D64+H64</f>
        <v>175.25745460956617</v>
      </c>
      <c r="M64" s="24"/>
      <c r="N64" s="25" t="s">
        <v>17</v>
      </c>
      <c r="P64" s="22" t="s">
        <v>184</v>
      </c>
      <c r="Q64" s="29" t="s">
        <v>0</v>
      </c>
      <c r="R64" s="105">
        <f>ROUND(L64,-1)</f>
        <v>180</v>
      </c>
      <c r="S64" s="22" t="s">
        <v>17</v>
      </c>
      <c r="T64" s="22"/>
      <c r="U64" s="22"/>
    </row>
    <row r="65" spans="1:28" ht="12.75">
      <c r="A65">
        <v>5</v>
      </c>
      <c r="B65" s="98" t="s">
        <v>146</v>
      </c>
      <c r="C65" s="95"/>
      <c r="D65" s="96"/>
      <c r="E65" s="24"/>
      <c r="F65" s="26"/>
      <c r="G65" s="18"/>
      <c r="H65" s="21"/>
      <c r="M65" s="25"/>
      <c r="N65" s="22"/>
      <c r="O65" s="29"/>
      <c r="P65" s="28"/>
      <c r="Q65" s="24"/>
      <c r="R65" s="25"/>
      <c r="S65" s="22"/>
      <c r="T65" s="22"/>
      <c r="U65" s="107"/>
      <c r="V65" s="107"/>
      <c r="W65" s="107"/>
      <c r="AB65" s="52"/>
    </row>
    <row r="66" spans="2:24" ht="12.75">
      <c r="B66" s="254" t="s">
        <v>4</v>
      </c>
      <c r="C66" s="244" t="s">
        <v>103</v>
      </c>
      <c r="D66" s="244"/>
      <c r="E66" s="247" t="s">
        <v>0</v>
      </c>
      <c r="F66" s="248">
        <f>H62</f>
        <v>20612000</v>
      </c>
      <c r="G66" s="248"/>
      <c r="H66" s="248"/>
      <c r="I66" s="248"/>
      <c r="J66" s="248"/>
      <c r="K66" s="230" t="s">
        <v>0</v>
      </c>
      <c r="L66" s="243">
        <f>F66/F67/H67/J67</f>
        <v>659.9108785573299</v>
      </c>
      <c r="M66" s="243"/>
      <c r="N66" s="231" t="s">
        <v>22</v>
      </c>
      <c r="S66" s="20"/>
      <c r="T66" s="20"/>
      <c r="U66" s="20"/>
      <c r="X66" s="108"/>
    </row>
    <row r="67" spans="2:24" ht="12.75">
      <c r="B67" s="254"/>
      <c r="C67" s="245" t="s">
        <v>104</v>
      </c>
      <c r="D67" s="246"/>
      <c r="E67" s="246"/>
      <c r="F67">
        <f>D30</f>
        <v>230</v>
      </c>
      <c r="G67" t="s">
        <v>1</v>
      </c>
      <c r="H67" s="50">
        <f>L34</f>
        <v>0.9037971812398833</v>
      </c>
      <c r="I67" t="s">
        <v>1</v>
      </c>
      <c r="J67" s="51">
        <f>L62</f>
        <v>150.25745460956617</v>
      </c>
      <c r="K67" s="230"/>
      <c r="L67" s="243"/>
      <c r="M67" s="243"/>
      <c r="N67" s="231"/>
      <c r="S67" s="20"/>
      <c r="T67" s="20"/>
      <c r="U67" s="20"/>
      <c r="X67" s="109">
        <v>11</v>
      </c>
    </row>
    <row r="68" spans="2:25" ht="14.25">
      <c r="B68" s="242" t="s">
        <v>5</v>
      </c>
      <c r="C68" s="251">
        <f>'DATA sheet'!K24</f>
        <v>10</v>
      </c>
      <c r="D68" s="242" t="s">
        <v>147</v>
      </c>
      <c r="E68" s="242"/>
      <c r="F68" s="242" t="s">
        <v>6</v>
      </c>
      <c r="G68" s="253" t="s">
        <v>0</v>
      </c>
      <c r="H68" s="30" t="s">
        <v>7</v>
      </c>
      <c r="I68" s="30"/>
      <c r="J68" s="20"/>
      <c r="K68" s="253" t="s">
        <v>0</v>
      </c>
      <c r="L68" s="30">
        <v>3.14</v>
      </c>
      <c r="M68" s="23" t="s">
        <v>1</v>
      </c>
      <c r="N68" s="23">
        <f>C68</f>
        <v>10</v>
      </c>
      <c r="O68" s="23" t="s">
        <v>1</v>
      </c>
      <c r="P68" s="23">
        <f>C68</f>
        <v>10</v>
      </c>
      <c r="Q68" s="253" t="s">
        <v>0</v>
      </c>
      <c r="R68" s="256">
        <f>L68*N68*P68/4</f>
        <v>78.5</v>
      </c>
      <c r="S68" s="257" t="s">
        <v>23</v>
      </c>
      <c r="T68" s="68"/>
      <c r="U68" s="75"/>
      <c r="V68" s="107"/>
      <c r="Y68" s="108"/>
    </row>
    <row r="69" spans="2:25" ht="12.75">
      <c r="B69" s="242"/>
      <c r="C69" s="251"/>
      <c r="D69" s="242"/>
      <c r="E69" s="242"/>
      <c r="F69" s="242"/>
      <c r="G69" s="253"/>
      <c r="H69" s="18" t="s">
        <v>8</v>
      </c>
      <c r="I69" s="18"/>
      <c r="J69" s="27"/>
      <c r="K69" s="253"/>
      <c r="L69" s="20"/>
      <c r="M69" s="20">
        <v>4</v>
      </c>
      <c r="N69" s="18" t="s">
        <v>1</v>
      </c>
      <c r="O69" s="258">
        <v>100</v>
      </c>
      <c r="P69" s="258"/>
      <c r="Q69" s="253"/>
      <c r="R69" s="256"/>
      <c r="S69" s="257"/>
      <c r="T69" s="68"/>
      <c r="U69" s="68"/>
      <c r="Y69" s="109">
        <v>10</v>
      </c>
    </row>
    <row r="70" spans="2:26" ht="15">
      <c r="B70" s="242" t="s">
        <v>150</v>
      </c>
      <c r="C70" s="242"/>
      <c r="D70" s="242"/>
      <c r="E70" s="253" t="s">
        <v>0</v>
      </c>
      <c r="F70" s="100">
        <f>L66</f>
        <v>659.9108785573299</v>
      </c>
      <c r="G70" s="101" t="s">
        <v>1</v>
      </c>
      <c r="H70" s="102">
        <f>J21</f>
        <v>1.2</v>
      </c>
      <c r="I70" s="18"/>
      <c r="J70" s="27"/>
      <c r="K70" s="253" t="s">
        <v>0</v>
      </c>
      <c r="L70" s="250">
        <f>ROUNDUP(F70*H70/F71,)</f>
        <v>11</v>
      </c>
      <c r="M70" s="250"/>
      <c r="N70" s="242" t="s">
        <v>149</v>
      </c>
      <c r="O70" s="99"/>
      <c r="P70" s="99"/>
      <c r="Q70" s="24"/>
      <c r="R70" s="67"/>
      <c r="S70" s="68"/>
      <c r="T70" s="68"/>
      <c r="U70" s="68"/>
      <c r="Z70" s="108"/>
    </row>
    <row r="71" spans="2:29" ht="15">
      <c r="B71" s="242"/>
      <c r="C71" s="242"/>
      <c r="D71" s="242"/>
      <c r="E71" s="253"/>
      <c r="F71" s="255">
        <f>R68</f>
        <v>78.5</v>
      </c>
      <c r="G71" s="242"/>
      <c r="H71" s="242"/>
      <c r="I71" s="18"/>
      <c r="J71" s="27"/>
      <c r="K71" s="253"/>
      <c r="L71" s="250"/>
      <c r="M71" s="250"/>
      <c r="N71" s="242"/>
      <c r="O71" s="99"/>
      <c r="P71" s="99"/>
      <c r="Q71" s="24"/>
      <c r="R71" s="67"/>
      <c r="S71" s="68"/>
      <c r="T71" s="68"/>
      <c r="Z71" s="109">
        <v>9</v>
      </c>
      <c r="AA71">
        <f>C77</f>
        <v>8</v>
      </c>
      <c r="AB71" s="4" t="s">
        <v>156</v>
      </c>
      <c r="AC71" s="51">
        <f>J81</f>
        <v>270</v>
      </c>
    </row>
    <row r="72" spans="2:27" ht="12.75">
      <c r="B72" s="242" t="s">
        <v>148</v>
      </c>
      <c r="C72" s="242"/>
      <c r="D72" s="242"/>
      <c r="E72" s="19" t="s">
        <v>0</v>
      </c>
      <c r="F72" s="28">
        <f>H70*1000</f>
        <v>1200</v>
      </c>
      <c r="G72" s="18" t="s">
        <v>2</v>
      </c>
      <c r="H72" s="21">
        <f>L70</f>
        <v>11</v>
      </c>
      <c r="K72" s="29" t="s">
        <v>0</v>
      </c>
      <c r="L72" s="21">
        <f>F72/H72</f>
        <v>109.0909090909091</v>
      </c>
      <c r="M72" s="103" t="s">
        <v>151</v>
      </c>
      <c r="N72" s="20"/>
      <c r="O72" s="29"/>
      <c r="P72" s="21"/>
      <c r="Q72" s="20"/>
      <c r="R72" s="20"/>
      <c r="S72" s="20"/>
      <c r="T72" s="20"/>
      <c r="U72" s="20"/>
      <c r="AA72" s="108"/>
    </row>
    <row r="73" spans="2:27" ht="12.75">
      <c r="B73" s="22"/>
      <c r="C73" s="31"/>
      <c r="D73" s="31" t="s">
        <v>152</v>
      </c>
      <c r="E73" s="2">
        <f>C68</f>
        <v>10</v>
      </c>
      <c r="F73" s="249" t="s">
        <v>153</v>
      </c>
      <c r="G73" s="249"/>
      <c r="H73" s="249"/>
      <c r="I73" s="19" t="s">
        <v>0</v>
      </c>
      <c r="J73" s="105">
        <f>ROUNDDOWN(L72,-1)</f>
        <v>100</v>
      </c>
      <c r="K73" s="104" t="str">
        <f>M72</f>
        <v>mm c/c</v>
      </c>
      <c r="L73" s="21"/>
      <c r="M73" s="103"/>
      <c r="N73" s="20"/>
      <c r="O73" s="29"/>
      <c r="P73" s="21"/>
      <c r="Q73" s="20"/>
      <c r="R73" s="20"/>
      <c r="S73" s="20"/>
      <c r="T73" s="20"/>
      <c r="U73" s="20"/>
      <c r="AA73" s="109">
        <v>8</v>
      </c>
    </row>
    <row r="74" spans="2:28" ht="12.75">
      <c r="B74" s="22"/>
      <c r="C74" s="31"/>
      <c r="D74" s="31"/>
      <c r="F74" s="21"/>
      <c r="G74" s="19"/>
      <c r="H74" s="28"/>
      <c r="I74" s="18"/>
      <c r="J74" s="21"/>
      <c r="K74" s="29"/>
      <c r="L74" s="21"/>
      <c r="M74" s="103"/>
      <c r="N74" s="20"/>
      <c r="O74" s="29"/>
      <c r="P74" s="21"/>
      <c r="Q74" s="20"/>
      <c r="R74" s="20"/>
      <c r="S74" s="20"/>
      <c r="T74" s="20"/>
      <c r="U74" s="20"/>
      <c r="AB74" s="108"/>
    </row>
    <row r="75" spans="2:28" ht="12.75">
      <c r="B75" s="22" t="s">
        <v>154</v>
      </c>
      <c r="C75" s="31"/>
      <c r="D75" s="31"/>
      <c r="E75" s="5" t="s">
        <v>0</v>
      </c>
      <c r="F75" s="102">
        <v>0.12</v>
      </c>
      <c r="G75" s="23" t="s">
        <v>1</v>
      </c>
      <c r="H75" s="106">
        <f>D64</f>
        <v>150.25745460956617</v>
      </c>
      <c r="I75" s="23" t="s">
        <v>1</v>
      </c>
      <c r="J75" s="106">
        <v>1000</v>
      </c>
      <c r="K75" s="253" t="s">
        <v>0</v>
      </c>
      <c r="L75" s="250">
        <f>F75*H75*J75/F76</f>
        <v>180.30894553147937</v>
      </c>
      <c r="M75" s="250"/>
      <c r="N75" s="242" t="s">
        <v>22</v>
      </c>
      <c r="O75" s="29"/>
      <c r="P75" s="21"/>
      <c r="Q75" s="20"/>
      <c r="R75" s="20"/>
      <c r="S75" s="20"/>
      <c r="T75" s="20"/>
      <c r="U75" s="20"/>
      <c r="AB75" s="109">
        <v>7</v>
      </c>
    </row>
    <row r="76" spans="2:29" ht="12.75">
      <c r="B76" s="22"/>
      <c r="C76" s="31"/>
      <c r="D76" s="31"/>
      <c r="F76" s="252">
        <v>100</v>
      </c>
      <c r="G76" s="252"/>
      <c r="H76" s="252"/>
      <c r="I76" s="252"/>
      <c r="J76" s="252"/>
      <c r="K76" s="253"/>
      <c r="L76" s="250"/>
      <c r="M76" s="250"/>
      <c r="N76" s="242"/>
      <c r="O76" s="29"/>
      <c r="P76" s="21"/>
      <c r="Q76" s="20"/>
      <c r="R76" s="20"/>
      <c r="S76" s="20"/>
      <c r="T76" s="20"/>
      <c r="U76" s="20"/>
      <c r="X76" t="e">
        <f>#REF!</f>
        <v>#REF!</v>
      </c>
      <c r="Y76" s="4" t="s">
        <v>156</v>
      </c>
      <c r="Z76" s="51" t="e">
        <f>#REF!</f>
        <v>#REF!</v>
      </c>
      <c r="AC76" s="108"/>
    </row>
    <row r="77" spans="2:29" ht="14.25">
      <c r="B77" s="242" t="s">
        <v>5</v>
      </c>
      <c r="C77" s="251">
        <v>8</v>
      </c>
      <c r="D77" s="242" t="s">
        <v>147</v>
      </c>
      <c r="E77" s="242"/>
      <c r="F77" s="242" t="s">
        <v>6</v>
      </c>
      <c r="G77" s="253" t="s">
        <v>0</v>
      </c>
      <c r="H77" s="30" t="s">
        <v>7</v>
      </c>
      <c r="I77" s="30"/>
      <c r="J77" s="20"/>
      <c r="K77" s="253" t="s">
        <v>0</v>
      </c>
      <c r="L77" s="30">
        <v>3.14</v>
      </c>
      <c r="M77" s="23" t="s">
        <v>1</v>
      </c>
      <c r="N77" s="23">
        <f>C77</f>
        <v>8</v>
      </c>
      <c r="O77" s="23" t="s">
        <v>1</v>
      </c>
      <c r="P77" s="23">
        <f>C77</f>
        <v>8</v>
      </c>
      <c r="Q77" s="253" t="s">
        <v>0</v>
      </c>
      <c r="R77" s="256">
        <f>L77*N77*P77/4</f>
        <v>50.24</v>
      </c>
      <c r="S77" s="257" t="s">
        <v>23</v>
      </c>
      <c r="T77" s="68"/>
      <c r="U77" s="68"/>
      <c r="AC77" s="109">
        <v>6</v>
      </c>
    </row>
    <row r="78" spans="2:30" ht="12.75">
      <c r="B78" s="242"/>
      <c r="C78" s="251"/>
      <c r="D78" s="242"/>
      <c r="E78" s="242"/>
      <c r="F78" s="242"/>
      <c r="G78" s="253"/>
      <c r="H78" s="18" t="s">
        <v>8</v>
      </c>
      <c r="I78" s="18"/>
      <c r="J78" s="27"/>
      <c r="K78" s="253"/>
      <c r="L78" s="20"/>
      <c r="M78" s="20">
        <v>4</v>
      </c>
      <c r="N78" s="18" t="s">
        <v>1</v>
      </c>
      <c r="O78" s="258">
        <v>100</v>
      </c>
      <c r="P78" s="258"/>
      <c r="Q78" s="253"/>
      <c r="R78" s="256"/>
      <c r="S78" s="257"/>
      <c r="T78" s="68"/>
      <c r="U78" s="68"/>
      <c r="AD78" s="272">
        <f>N9</f>
        <v>250</v>
      </c>
    </row>
    <row r="79" spans="2:31" ht="15">
      <c r="B79" s="242" t="s">
        <v>148</v>
      </c>
      <c r="C79" s="242"/>
      <c r="D79" s="242"/>
      <c r="E79" s="253" t="s">
        <v>0</v>
      </c>
      <c r="F79" s="100">
        <f>R77</f>
        <v>50.24</v>
      </c>
      <c r="G79" s="101" t="s">
        <v>1</v>
      </c>
      <c r="H79" s="106">
        <v>1000</v>
      </c>
      <c r="I79" s="18"/>
      <c r="J79" s="27"/>
      <c r="K79" s="253" t="s">
        <v>0</v>
      </c>
      <c r="L79" s="250">
        <f>ROUNDUP(F79*H79/F80,)</f>
        <v>279</v>
      </c>
      <c r="M79" s="250"/>
      <c r="N79" s="271" t="s">
        <v>151</v>
      </c>
      <c r="O79" s="271"/>
      <c r="P79" s="271"/>
      <c r="Q79" s="24"/>
      <c r="R79" s="67"/>
      <c r="S79" s="68"/>
      <c r="T79" s="68"/>
      <c r="U79" s="68"/>
      <c r="V79" s="243">
        <f>J17</f>
        <v>1.5</v>
      </c>
      <c r="AD79" s="273"/>
      <c r="AE79" s="10">
        <v>5</v>
      </c>
    </row>
    <row r="80" spans="2:31" ht="15">
      <c r="B80" s="242"/>
      <c r="C80" s="242"/>
      <c r="D80" s="242"/>
      <c r="E80" s="253"/>
      <c r="F80" s="255">
        <f>L75</f>
        <v>180.30894553147937</v>
      </c>
      <c r="G80" s="242"/>
      <c r="H80" s="242"/>
      <c r="I80" s="18"/>
      <c r="J80" s="27"/>
      <c r="K80" s="253"/>
      <c r="L80" s="250"/>
      <c r="M80" s="250"/>
      <c r="N80" s="271"/>
      <c r="O80" s="271"/>
      <c r="P80" s="271"/>
      <c r="Q80" s="24"/>
      <c r="R80" s="67"/>
      <c r="S80" s="68"/>
      <c r="T80" s="68"/>
      <c r="U80" s="68"/>
      <c r="V80" s="243"/>
      <c r="AE80" s="272">
        <f>N8</f>
        <v>150</v>
      </c>
    </row>
    <row r="81" spans="2:32" ht="12.75">
      <c r="B81" s="22"/>
      <c r="C81" s="31"/>
      <c r="D81" s="31" t="s">
        <v>152</v>
      </c>
      <c r="E81" s="2">
        <f>C77</f>
        <v>8</v>
      </c>
      <c r="F81" s="249" t="s">
        <v>153</v>
      </c>
      <c r="G81" s="249"/>
      <c r="H81" s="249"/>
      <c r="I81" s="19" t="s">
        <v>0</v>
      </c>
      <c r="J81" s="105">
        <f>ROUNDDOWN(L79,-1)</f>
        <v>270</v>
      </c>
      <c r="K81" s="104" t="str">
        <f>N79</f>
        <v>mm c/c</v>
      </c>
      <c r="L81" s="21"/>
      <c r="M81" s="103"/>
      <c r="N81" s="20"/>
      <c r="O81" s="29"/>
      <c r="P81" s="21"/>
      <c r="Q81" s="20"/>
      <c r="R81" s="20"/>
      <c r="S81" s="20"/>
      <c r="T81" s="20"/>
      <c r="U81" s="20"/>
      <c r="AE81" s="273"/>
      <c r="AF81" s="10">
        <v>4</v>
      </c>
    </row>
    <row r="82" spans="2:32" ht="12.75">
      <c r="B82" s="22"/>
      <c r="C82" s="31"/>
      <c r="D82" s="31"/>
      <c r="F82" s="21"/>
      <c r="G82" s="19"/>
      <c r="H82" s="28"/>
      <c r="I82" s="18"/>
      <c r="J82" s="21"/>
      <c r="K82" s="29"/>
      <c r="L82" s="21"/>
      <c r="M82" s="103"/>
      <c r="N82" s="20"/>
      <c r="O82" s="29"/>
      <c r="P82" s="21"/>
      <c r="Q82" s="20"/>
      <c r="R82" s="20"/>
      <c r="S82" s="20"/>
      <c r="T82" s="20"/>
      <c r="U82" s="20"/>
      <c r="AF82" s="108"/>
    </row>
    <row r="83" spans="2:32" ht="12.75">
      <c r="B83" s="22"/>
      <c r="C83" s="31"/>
      <c r="D83" s="31"/>
      <c r="F83" s="21"/>
      <c r="G83" s="19"/>
      <c r="H83" s="28"/>
      <c r="I83" s="18"/>
      <c r="J83" s="21"/>
      <c r="K83" s="29"/>
      <c r="L83" s="21"/>
      <c r="M83" s="103"/>
      <c r="N83" s="20"/>
      <c r="O83" s="29"/>
      <c r="P83" s="21"/>
      <c r="Q83" s="20"/>
      <c r="R83" s="20"/>
      <c r="S83" s="20"/>
      <c r="T83" s="20"/>
      <c r="U83" s="20"/>
      <c r="AF83" s="109">
        <v>3</v>
      </c>
    </row>
    <row r="84" spans="2:33" ht="12.75">
      <c r="B84" s="22"/>
      <c r="C84" s="31"/>
      <c r="D84" s="31"/>
      <c r="F84" s="21"/>
      <c r="G84" s="19"/>
      <c r="H84" s="28"/>
      <c r="I84" s="18"/>
      <c r="J84" s="21"/>
      <c r="K84" s="29"/>
      <c r="L84" s="21"/>
      <c r="M84" s="103"/>
      <c r="N84" s="20"/>
      <c r="O84" s="29"/>
      <c r="P84" s="21"/>
      <c r="Q84" s="20"/>
      <c r="R84" s="20"/>
      <c r="S84" s="20"/>
      <c r="T84" s="20"/>
      <c r="U84" s="20"/>
      <c r="AG84" s="108"/>
    </row>
    <row r="85" spans="2:33" ht="12.75">
      <c r="B85" s="22"/>
      <c r="C85" s="31"/>
      <c r="D85" s="31"/>
      <c r="F85" s="21"/>
      <c r="G85" s="19"/>
      <c r="H85" s="28"/>
      <c r="I85" s="18"/>
      <c r="J85" s="21"/>
      <c r="K85" s="29"/>
      <c r="L85" s="21"/>
      <c r="M85" s="103"/>
      <c r="N85" s="20"/>
      <c r="O85" s="29"/>
      <c r="P85" s="21"/>
      <c r="Q85" s="20"/>
      <c r="R85" s="20"/>
      <c r="S85" s="20"/>
      <c r="T85" s="20"/>
      <c r="U85" s="20"/>
      <c r="AG85" s="109">
        <v>2</v>
      </c>
    </row>
    <row r="86" spans="2:34" ht="12.75">
      <c r="B86" s="22"/>
      <c r="C86" s="31"/>
      <c r="D86" s="31"/>
      <c r="F86" s="21"/>
      <c r="G86" s="19"/>
      <c r="H86" s="28"/>
      <c r="I86" s="18"/>
      <c r="J86" s="21"/>
      <c r="K86" s="29"/>
      <c r="L86" s="21"/>
      <c r="M86" s="103"/>
      <c r="N86" s="20"/>
      <c r="O86" s="29"/>
      <c r="P86" s="21"/>
      <c r="Q86" s="20"/>
      <c r="R86" s="20"/>
      <c r="S86" s="20"/>
      <c r="T86" s="20"/>
      <c r="U86" s="20"/>
      <c r="AH86" s="108"/>
    </row>
    <row r="87" spans="2:35" ht="12.75">
      <c r="B87" s="22"/>
      <c r="C87" s="31"/>
      <c r="D87" s="31"/>
      <c r="F87" s="21"/>
      <c r="G87" s="19"/>
      <c r="H87" s="28"/>
      <c r="I87" s="18"/>
      <c r="J87" s="21"/>
      <c r="K87" s="29"/>
      <c r="L87" s="21"/>
      <c r="M87" s="103"/>
      <c r="N87" s="20"/>
      <c r="O87" s="29"/>
      <c r="P87" s="21"/>
      <c r="Q87" s="20"/>
      <c r="R87" s="20"/>
      <c r="S87" s="20"/>
      <c r="T87" s="20"/>
      <c r="U87" s="20"/>
      <c r="AH87" s="109">
        <v>1</v>
      </c>
      <c r="AI87" s="52"/>
    </row>
    <row r="88" spans="2:36" ht="12.75">
      <c r="B88" s="22"/>
      <c r="C88" s="31"/>
      <c r="D88" s="31"/>
      <c r="F88" s="21"/>
      <c r="G88" s="19"/>
      <c r="H88" s="28"/>
      <c r="I88" s="18"/>
      <c r="J88" s="21"/>
      <c r="K88" s="29"/>
      <c r="L88" s="21"/>
      <c r="M88" s="103"/>
      <c r="N88" s="20"/>
      <c r="O88" s="29"/>
      <c r="P88" s="21"/>
      <c r="Q88" s="20"/>
      <c r="R88" s="20"/>
      <c r="S88" s="20"/>
      <c r="T88" s="20"/>
      <c r="U88" s="20"/>
      <c r="AI88" s="108"/>
      <c r="AJ88" s="52"/>
    </row>
    <row r="89" spans="2:36" ht="12.75">
      <c r="B89" s="22"/>
      <c r="C89" s="31"/>
      <c r="D89" s="31"/>
      <c r="F89" s="21"/>
      <c r="G89" s="19"/>
      <c r="H89" s="28"/>
      <c r="I89" s="18"/>
      <c r="J89" s="21"/>
      <c r="K89" s="29"/>
      <c r="L89" s="21"/>
      <c r="M89" s="103"/>
      <c r="N89" s="20"/>
      <c r="O89" s="29"/>
      <c r="P89" s="21"/>
      <c r="Q89" s="20"/>
      <c r="R89" s="20"/>
      <c r="S89" s="20"/>
      <c r="T89" s="20"/>
      <c r="U89" s="20"/>
      <c r="AI89" s="270" t="s">
        <v>155</v>
      </c>
      <c r="AJ89" s="241"/>
    </row>
    <row r="90" spans="2:37" ht="12.75">
      <c r="B90" s="22"/>
      <c r="C90" s="31"/>
      <c r="D90" s="31"/>
      <c r="F90" s="21"/>
      <c r="G90" s="19"/>
      <c r="H90" s="28"/>
      <c r="I90" s="18"/>
      <c r="J90" s="21"/>
      <c r="K90" s="29"/>
      <c r="L90" s="21"/>
      <c r="M90" s="103"/>
      <c r="N90" s="20"/>
      <c r="O90" s="29"/>
      <c r="P90" s="21"/>
      <c r="Q90" s="20"/>
      <c r="R90" s="20"/>
      <c r="S90" s="20"/>
      <c r="T90" s="20"/>
      <c r="U90" s="20"/>
      <c r="AJ90" s="52"/>
      <c r="AK90" s="108"/>
    </row>
    <row r="91" spans="2:37" ht="12.75">
      <c r="B91" s="22"/>
      <c r="C91" s="31"/>
      <c r="D91" s="31"/>
      <c r="F91" s="21"/>
      <c r="G91" s="19"/>
      <c r="H91" s="28"/>
      <c r="I91" s="18"/>
      <c r="J91" s="21"/>
      <c r="K91" s="29"/>
      <c r="L91" s="21"/>
      <c r="M91" s="103"/>
      <c r="N91" s="20"/>
      <c r="O91" s="29"/>
      <c r="P91" s="21"/>
      <c r="Q91" s="20"/>
      <c r="R91" s="20"/>
      <c r="S91" s="20"/>
      <c r="T91" s="20"/>
      <c r="U91" s="20"/>
      <c r="AK91" s="108"/>
    </row>
    <row r="92" spans="2:37" ht="12.75">
      <c r="B92" s="22"/>
      <c r="C92" s="31"/>
      <c r="D92" s="31"/>
      <c r="F92" s="21"/>
      <c r="G92" s="19"/>
      <c r="H92" s="28"/>
      <c r="I92" s="18"/>
      <c r="J92" s="21"/>
      <c r="K92" s="29"/>
      <c r="L92" s="21"/>
      <c r="M92" s="103"/>
      <c r="N92" s="20"/>
      <c r="O92" s="29"/>
      <c r="P92" s="21"/>
      <c r="Q92" s="20"/>
      <c r="R92" s="20"/>
      <c r="S92" s="20"/>
      <c r="T92" s="20"/>
      <c r="U92" s="20"/>
      <c r="AK92" s="108"/>
    </row>
    <row r="93" spans="2:21" ht="12.75">
      <c r="B93" s="22"/>
      <c r="C93" s="31"/>
      <c r="D93" s="31"/>
      <c r="F93" s="21"/>
      <c r="G93" s="19"/>
      <c r="H93" s="28"/>
      <c r="I93" s="18"/>
      <c r="J93" s="21"/>
      <c r="K93" s="29"/>
      <c r="L93" s="21"/>
      <c r="M93" s="103"/>
      <c r="N93" s="20"/>
      <c r="O93" s="29"/>
      <c r="P93" s="21"/>
      <c r="Q93" s="20"/>
      <c r="R93" s="20"/>
      <c r="S93" s="20"/>
      <c r="T93" s="20"/>
      <c r="U93" s="20"/>
    </row>
    <row r="94" spans="2:36" ht="12.75">
      <c r="B94" s="22"/>
      <c r="C94" s="31"/>
      <c r="D94" s="31"/>
      <c r="F94" s="21"/>
      <c r="G94" s="19"/>
      <c r="H94" s="28"/>
      <c r="I94" s="18"/>
      <c r="J94" s="21"/>
      <c r="K94" s="29"/>
      <c r="L94" s="21"/>
      <c r="M94" s="103"/>
      <c r="N94" s="20"/>
      <c r="O94" s="29"/>
      <c r="P94" s="21"/>
      <c r="Q94" s="20"/>
      <c r="R94" s="20"/>
      <c r="S94" s="20"/>
      <c r="T94" s="20"/>
      <c r="U94" s="68"/>
      <c r="V94" s="64">
        <f>J21</f>
        <v>1.2</v>
      </c>
      <c r="AC94" s="232">
        <f>J20</f>
        <v>2.75</v>
      </c>
      <c r="AD94" s="232"/>
      <c r="AI94" s="237">
        <f>J22</f>
        <v>1.05</v>
      </c>
      <c r="AJ94" s="232"/>
    </row>
    <row r="95" spans="2:21" ht="12.75">
      <c r="B95" s="22"/>
      <c r="C95" s="31"/>
      <c r="D95" s="31"/>
      <c r="F95" s="21"/>
      <c r="G95" s="19"/>
      <c r="H95" s="28"/>
      <c r="I95" s="18"/>
      <c r="J95" s="21"/>
      <c r="K95" s="29"/>
      <c r="L95" s="21"/>
      <c r="M95" s="103"/>
      <c r="N95" s="20"/>
      <c r="O95" s="29"/>
      <c r="P95" s="21"/>
      <c r="Q95" s="20"/>
      <c r="R95" s="20"/>
      <c r="S95" s="20"/>
      <c r="T95" s="20"/>
      <c r="U95" s="20"/>
    </row>
    <row r="96" spans="2:21" ht="12.75">
      <c r="B96" s="22"/>
      <c r="C96" s="31"/>
      <c r="D96" s="31"/>
      <c r="F96" s="21"/>
      <c r="G96" s="19"/>
      <c r="H96" s="28"/>
      <c r="I96" s="18"/>
      <c r="J96" s="21"/>
      <c r="K96" s="29"/>
      <c r="L96" s="21"/>
      <c r="M96" s="103"/>
      <c r="N96" s="20"/>
      <c r="O96" s="29"/>
      <c r="P96" s="21"/>
      <c r="Q96" s="20"/>
      <c r="R96" s="20"/>
      <c r="S96" s="20"/>
      <c r="T96" s="20"/>
      <c r="U96" s="20"/>
    </row>
    <row r="97" spans="2:21" ht="12.75">
      <c r="B97" s="22"/>
      <c r="C97" s="31"/>
      <c r="D97" s="31"/>
      <c r="F97" s="21"/>
      <c r="G97" s="19"/>
      <c r="H97" s="28"/>
      <c r="I97" s="18"/>
      <c r="J97" s="21"/>
      <c r="K97" s="29"/>
      <c r="L97" s="21"/>
      <c r="M97" s="103"/>
      <c r="N97" s="20"/>
      <c r="O97" s="29"/>
      <c r="P97" s="21"/>
      <c r="Q97" s="20"/>
      <c r="R97" s="20"/>
      <c r="S97" s="20"/>
      <c r="T97" s="20"/>
      <c r="U97" s="20"/>
    </row>
    <row r="98" spans="2:21" ht="12.75">
      <c r="B98" s="22"/>
      <c r="C98" s="31"/>
      <c r="D98" s="31"/>
      <c r="F98" s="21"/>
      <c r="G98" s="19"/>
      <c r="H98" s="28"/>
      <c r="I98" s="18"/>
      <c r="J98" s="21"/>
      <c r="K98" s="29"/>
      <c r="L98" s="21"/>
      <c r="M98" s="103"/>
      <c r="N98" s="20"/>
      <c r="O98" s="29"/>
      <c r="P98" s="21"/>
      <c r="Q98" s="20"/>
      <c r="R98" s="20"/>
      <c r="S98" s="20"/>
      <c r="T98" s="20"/>
      <c r="U98" s="20"/>
    </row>
    <row r="99" spans="2:21" ht="12.75">
      <c r="B99" s="22"/>
      <c r="C99" s="31"/>
      <c r="D99" s="31"/>
      <c r="F99" s="21"/>
      <c r="G99" s="19"/>
      <c r="H99" s="28"/>
      <c r="I99" s="18"/>
      <c r="J99" s="21"/>
      <c r="K99" s="29"/>
      <c r="L99" s="21"/>
      <c r="M99" s="103"/>
      <c r="N99" s="20"/>
      <c r="O99" s="29"/>
      <c r="P99" s="21"/>
      <c r="Q99" s="20"/>
      <c r="R99" s="20"/>
      <c r="S99" s="20"/>
      <c r="T99" s="20"/>
      <c r="U99" s="20"/>
    </row>
    <row r="100" spans="2:21" ht="12.75">
      <c r="B100" s="22"/>
      <c r="C100" s="31"/>
      <c r="D100" s="31"/>
      <c r="F100" s="21"/>
      <c r="G100" s="19"/>
      <c r="H100" s="28"/>
      <c r="I100" s="18"/>
      <c r="J100" s="21"/>
      <c r="K100" s="29"/>
      <c r="L100" s="21"/>
      <c r="M100" s="103"/>
      <c r="N100" s="20"/>
      <c r="O100" s="29"/>
      <c r="P100" s="21"/>
      <c r="Q100" s="20"/>
      <c r="R100" s="20"/>
      <c r="S100" s="20"/>
      <c r="T100" s="20"/>
      <c r="U100" s="20"/>
    </row>
    <row r="101" spans="2:21" ht="12.75">
      <c r="B101" s="22"/>
      <c r="C101" s="31"/>
      <c r="D101" s="31"/>
      <c r="F101" s="21"/>
      <c r="G101" s="19"/>
      <c r="H101" s="28"/>
      <c r="I101" s="18"/>
      <c r="J101" s="21"/>
      <c r="K101" s="29"/>
      <c r="L101" s="21"/>
      <c r="M101" s="103"/>
      <c r="N101" s="20"/>
      <c r="O101" s="29"/>
      <c r="P101" s="21"/>
      <c r="Q101" s="20"/>
      <c r="R101" s="20"/>
      <c r="S101" s="20"/>
      <c r="T101" s="20"/>
      <c r="U101" s="20"/>
    </row>
    <row r="102" spans="2:21" ht="12.75">
      <c r="B102" s="22"/>
      <c r="C102" s="31"/>
      <c r="D102" s="31"/>
      <c r="F102" s="21"/>
      <c r="G102" s="19"/>
      <c r="H102" s="28"/>
      <c r="I102" s="18"/>
      <c r="J102" s="21"/>
      <c r="K102" s="29"/>
      <c r="L102" s="21"/>
      <c r="M102" s="103"/>
      <c r="N102" s="20"/>
      <c r="O102" s="29"/>
      <c r="P102" s="21"/>
      <c r="Q102" s="20"/>
      <c r="R102" s="20"/>
      <c r="S102" s="20"/>
      <c r="T102" s="20"/>
      <c r="U102" s="20"/>
    </row>
    <row r="103" spans="2:21" ht="12.75">
      <c r="B103" s="22"/>
      <c r="C103" s="31"/>
      <c r="D103" s="31"/>
      <c r="F103" s="21"/>
      <c r="G103" s="19"/>
      <c r="H103" s="28"/>
      <c r="I103" s="18"/>
      <c r="J103" s="21"/>
      <c r="K103" s="29"/>
      <c r="L103" s="21"/>
      <c r="M103" s="103"/>
      <c r="N103" s="20"/>
      <c r="O103" s="29"/>
      <c r="P103" s="21"/>
      <c r="Q103" s="20"/>
      <c r="R103" s="20"/>
      <c r="S103" s="20"/>
      <c r="T103" s="20"/>
      <c r="U103" s="20"/>
    </row>
    <row r="104" spans="2:21" ht="12.75">
      <c r="B104" s="22"/>
      <c r="C104" s="31"/>
      <c r="D104" s="31"/>
      <c r="F104" s="21"/>
      <c r="G104" s="19"/>
      <c r="H104" s="28"/>
      <c r="I104" s="18"/>
      <c r="J104" s="21"/>
      <c r="K104" s="29"/>
      <c r="L104" s="21"/>
      <c r="M104" s="103"/>
      <c r="N104" s="20"/>
      <c r="O104" s="29"/>
      <c r="P104" s="21"/>
      <c r="Q104" s="20"/>
      <c r="R104" s="20"/>
      <c r="S104" s="20"/>
      <c r="T104" s="20"/>
      <c r="U104" s="20"/>
    </row>
    <row r="105" spans="2:21" ht="12.75">
      <c r="B105" s="22"/>
      <c r="C105" s="31"/>
      <c r="D105" s="31"/>
      <c r="F105" s="21"/>
      <c r="G105" s="19"/>
      <c r="H105" s="28"/>
      <c r="I105" s="18"/>
      <c r="J105" s="21"/>
      <c r="K105" s="29"/>
      <c r="L105" s="21"/>
      <c r="M105" s="103"/>
      <c r="N105" s="20"/>
      <c r="O105" s="29"/>
      <c r="P105" s="21"/>
      <c r="Q105" s="20"/>
      <c r="R105" s="20"/>
      <c r="S105" s="20"/>
      <c r="T105" s="20"/>
      <c r="U105" s="20"/>
    </row>
    <row r="106" spans="2:21" ht="12.75">
      <c r="B106" s="22"/>
      <c r="C106" s="31"/>
      <c r="D106" s="31"/>
      <c r="F106" s="21"/>
      <c r="G106" s="19"/>
      <c r="H106" s="28"/>
      <c r="I106" s="18"/>
      <c r="J106" s="21"/>
      <c r="K106" s="29"/>
      <c r="L106" s="21"/>
      <c r="M106" s="103"/>
      <c r="N106" s="20"/>
      <c r="O106" s="29"/>
      <c r="P106" s="21"/>
      <c r="Q106" s="20"/>
      <c r="R106" s="20"/>
      <c r="S106" s="20"/>
      <c r="T106" s="20"/>
      <c r="U106" s="20"/>
    </row>
    <row r="107" spans="2:21" ht="12.75">
      <c r="B107" s="22"/>
      <c r="C107" s="31"/>
      <c r="D107" s="31"/>
      <c r="F107" s="21"/>
      <c r="G107" s="19"/>
      <c r="H107" s="28"/>
      <c r="I107" s="18"/>
      <c r="J107" s="21"/>
      <c r="K107" s="29"/>
      <c r="L107" s="21"/>
      <c r="M107" s="103"/>
      <c r="N107" s="20"/>
      <c r="O107" s="29"/>
      <c r="P107" s="21"/>
      <c r="Q107" s="20"/>
      <c r="R107" s="20"/>
      <c r="S107" s="20"/>
      <c r="T107" s="20"/>
      <c r="U107" s="20"/>
    </row>
    <row r="108" spans="2:21" ht="12.75">
      <c r="B108" s="22"/>
      <c r="C108" s="31"/>
      <c r="D108" s="31"/>
      <c r="F108" s="21"/>
      <c r="G108" s="19"/>
      <c r="H108" s="28"/>
      <c r="I108" s="18"/>
      <c r="J108" s="21"/>
      <c r="K108" s="29"/>
      <c r="L108" s="21"/>
      <c r="M108" s="103"/>
      <c r="N108" s="20"/>
      <c r="O108" s="29"/>
      <c r="P108" s="21"/>
      <c r="Q108" s="20"/>
      <c r="R108" s="20"/>
      <c r="S108" s="20"/>
      <c r="T108" s="20"/>
      <c r="U108" s="20"/>
    </row>
    <row r="109" spans="2:21" ht="12.75">
      <c r="B109" s="22"/>
      <c r="C109" s="31"/>
      <c r="D109" s="31"/>
      <c r="F109" s="21"/>
      <c r="G109" s="19"/>
      <c r="H109" s="28"/>
      <c r="I109" s="18"/>
      <c r="J109" s="21"/>
      <c r="K109" s="29"/>
      <c r="L109" s="21"/>
      <c r="M109" s="103"/>
      <c r="N109" s="20"/>
      <c r="O109" s="29"/>
      <c r="P109" s="21"/>
      <c r="Q109" s="20"/>
      <c r="R109" s="20"/>
      <c r="S109" s="20"/>
      <c r="T109" s="20"/>
      <c r="U109" s="20"/>
    </row>
    <row r="110" spans="2:21" ht="12.75">
      <c r="B110" s="22"/>
      <c r="C110" s="31"/>
      <c r="D110" s="31"/>
      <c r="F110" s="21"/>
      <c r="G110" s="19"/>
      <c r="H110" s="28"/>
      <c r="I110" s="18"/>
      <c r="J110" s="21"/>
      <c r="K110" s="29"/>
      <c r="L110" s="21"/>
      <c r="M110" s="103"/>
      <c r="N110" s="20"/>
      <c r="O110" s="29"/>
      <c r="P110" s="21"/>
      <c r="Q110" s="20"/>
      <c r="R110" s="20"/>
      <c r="S110" s="20"/>
      <c r="T110" s="20"/>
      <c r="U110" s="20"/>
    </row>
    <row r="111" spans="2:21" ht="12.75">
      <c r="B111" s="22"/>
      <c r="C111" s="31"/>
      <c r="D111" s="31"/>
      <c r="F111" s="21"/>
      <c r="G111" s="19"/>
      <c r="H111" s="28"/>
      <c r="I111" s="18"/>
      <c r="J111" s="21"/>
      <c r="K111" s="29"/>
      <c r="L111" s="21"/>
      <c r="M111" s="103"/>
      <c r="N111" s="20"/>
      <c r="O111" s="29"/>
      <c r="P111" s="21"/>
      <c r="Q111" s="20"/>
      <c r="R111" s="20"/>
      <c r="S111" s="20"/>
      <c r="T111" s="20"/>
      <c r="U111" s="20"/>
    </row>
    <row r="112" spans="2:21" ht="12.75">
      <c r="B112" s="22"/>
      <c r="C112" s="31"/>
      <c r="D112" s="31"/>
      <c r="F112" s="21"/>
      <c r="G112" s="19"/>
      <c r="H112" s="28"/>
      <c r="I112" s="18"/>
      <c r="J112" s="21"/>
      <c r="K112" s="29"/>
      <c r="L112" s="21"/>
      <c r="M112" s="103"/>
      <c r="N112" s="20"/>
      <c r="O112" s="29"/>
      <c r="P112" s="21"/>
      <c r="Q112" s="20"/>
      <c r="R112" s="20"/>
      <c r="S112" s="20"/>
      <c r="T112" s="20"/>
      <c r="U112" s="20"/>
    </row>
    <row r="113" spans="2:21" ht="12.75">
      <c r="B113" s="22"/>
      <c r="C113" s="31"/>
      <c r="D113" s="31"/>
      <c r="F113" s="21"/>
      <c r="G113" s="19"/>
      <c r="H113" s="28"/>
      <c r="I113" s="18"/>
      <c r="J113" s="21"/>
      <c r="K113" s="29"/>
      <c r="L113" s="21"/>
      <c r="M113" s="103"/>
      <c r="N113" s="20"/>
      <c r="O113" s="29"/>
      <c r="P113" s="21"/>
      <c r="Q113" s="20"/>
      <c r="R113" s="20"/>
      <c r="S113" s="20"/>
      <c r="T113" s="20"/>
      <c r="U113" s="20"/>
    </row>
    <row r="114" spans="2:21" ht="12.75">
      <c r="B114" s="22"/>
      <c r="C114" s="31"/>
      <c r="D114" s="31"/>
      <c r="F114" s="21"/>
      <c r="G114" s="19"/>
      <c r="H114" s="28"/>
      <c r="I114" s="18"/>
      <c r="J114" s="21"/>
      <c r="K114" s="29"/>
      <c r="L114" s="21"/>
      <c r="M114" s="103"/>
      <c r="N114" s="20"/>
      <c r="O114" s="29"/>
      <c r="P114" s="21"/>
      <c r="Q114" s="20"/>
      <c r="R114" s="20"/>
      <c r="S114" s="20"/>
      <c r="T114" s="20"/>
      <c r="U114" s="20"/>
    </row>
    <row r="115" spans="2:21" ht="12.75">
      <c r="B115" s="22"/>
      <c r="C115" s="31"/>
      <c r="D115" s="31"/>
      <c r="F115" s="21"/>
      <c r="G115" s="19"/>
      <c r="H115" s="28"/>
      <c r="I115" s="18"/>
      <c r="J115" s="21"/>
      <c r="K115" s="29"/>
      <c r="L115" s="21"/>
      <c r="M115" s="103"/>
      <c r="N115" s="20"/>
      <c r="O115" s="29"/>
      <c r="P115" s="21"/>
      <c r="Q115" s="20"/>
      <c r="R115" s="20"/>
      <c r="S115" s="20"/>
      <c r="T115" s="20"/>
      <c r="U115" s="20"/>
    </row>
    <row r="116" spans="1:21" ht="12.75">
      <c r="A116" s="169" t="s">
        <v>189</v>
      </c>
      <c r="B116" s="22"/>
      <c r="C116" s="31"/>
      <c r="D116" s="31"/>
      <c r="F116" s="21"/>
      <c r="G116" s="19"/>
      <c r="H116" s="28"/>
      <c r="I116" s="18"/>
      <c r="J116" s="21"/>
      <c r="K116" s="29"/>
      <c r="L116" s="21"/>
      <c r="M116" s="103"/>
      <c r="N116" s="20"/>
      <c r="O116" s="29"/>
      <c r="P116" s="21"/>
      <c r="Q116" s="20"/>
      <c r="R116" s="20"/>
      <c r="S116" s="20"/>
      <c r="T116" s="20"/>
      <c r="U116" s="20"/>
    </row>
  </sheetData>
  <sheetProtection password="DC95" sheet="1" objects="1" scenarios="1"/>
  <mergeCells count="120">
    <mergeCell ref="R45:R46"/>
    <mergeCell ref="B51:F51"/>
    <mergeCell ref="AE80:AE81"/>
    <mergeCell ref="AD78:AD79"/>
    <mergeCell ref="S77:S78"/>
    <mergeCell ref="K79:K80"/>
    <mergeCell ref="D4:R4"/>
    <mergeCell ref="L53:M53"/>
    <mergeCell ref="G60:G61"/>
    <mergeCell ref="H61:J61"/>
    <mergeCell ref="J45:J46"/>
    <mergeCell ref="K45:K46"/>
    <mergeCell ref="K77:K78"/>
    <mergeCell ref="Q77:Q78"/>
    <mergeCell ref="R77:R78"/>
    <mergeCell ref="O78:P78"/>
    <mergeCell ref="K62:K63"/>
    <mergeCell ref="AI94:AJ94"/>
    <mergeCell ref="AC94:AD94"/>
    <mergeCell ref="AI89:AJ89"/>
    <mergeCell ref="V79:V80"/>
    <mergeCell ref="N79:P80"/>
    <mergeCell ref="L79:M80"/>
    <mergeCell ref="F80:H80"/>
    <mergeCell ref="F81:H81"/>
    <mergeCell ref="B45:F46"/>
    <mergeCell ref="G45:G46"/>
    <mergeCell ref="I45:I46"/>
    <mergeCell ref="B79:D80"/>
    <mergeCell ref="E79:E80"/>
    <mergeCell ref="H62:J62"/>
    <mergeCell ref="G62:G63"/>
    <mergeCell ref="B62:D63"/>
    <mergeCell ref="B39:N39"/>
    <mergeCell ref="I32:J32"/>
    <mergeCell ref="B32:B33"/>
    <mergeCell ref="C32:D32"/>
    <mergeCell ref="E32:E33"/>
    <mergeCell ref="F32:G32"/>
    <mergeCell ref="L62:M63"/>
    <mergeCell ref="N62:N63"/>
    <mergeCell ref="E62:E63"/>
    <mergeCell ref="Y18:Y27"/>
    <mergeCell ref="Y15:Y17"/>
    <mergeCell ref="W13:X13"/>
    <mergeCell ref="O60:O61"/>
    <mergeCell ref="P60:Q61"/>
    <mergeCell ref="R60:R61"/>
    <mergeCell ref="R47:R48"/>
    <mergeCell ref="V45:W45"/>
    <mergeCell ref="O45:O46"/>
    <mergeCell ref="P45:Q46"/>
    <mergeCell ref="K68:K69"/>
    <mergeCell ref="F71:H71"/>
    <mergeCell ref="K70:K71"/>
    <mergeCell ref="Q68:Q69"/>
    <mergeCell ref="R68:R69"/>
    <mergeCell ref="S68:S69"/>
    <mergeCell ref="O69:P69"/>
    <mergeCell ref="N75:N76"/>
    <mergeCell ref="B66:B67"/>
    <mergeCell ref="N70:N71"/>
    <mergeCell ref="E70:E71"/>
    <mergeCell ref="B70:D71"/>
    <mergeCell ref="B68:B69"/>
    <mergeCell ref="C68:C69"/>
    <mergeCell ref="F68:F69"/>
    <mergeCell ref="D68:E69"/>
    <mergeCell ref="K66:K67"/>
    <mergeCell ref="F73:H73"/>
    <mergeCell ref="L70:M71"/>
    <mergeCell ref="B77:B78"/>
    <mergeCell ref="C77:C78"/>
    <mergeCell ref="D77:E78"/>
    <mergeCell ref="F77:F78"/>
    <mergeCell ref="F76:J76"/>
    <mergeCell ref="K75:K76"/>
    <mergeCell ref="L75:M76"/>
    <mergeCell ref="G77:G78"/>
    <mergeCell ref="O47:O48"/>
    <mergeCell ref="P47:Q48"/>
    <mergeCell ref="B72:D72"/>
    <mergeCell ref="L66:M67"/>
    <mergeCell ref="N66:N67"/>
    <mergeCell ref="C66:D66"/>
    <mergeCell ref="C67:D67"/>
    <mergeCell ref="E66:E67"/>
    <mergeCell ref="F66:J66"/>
    <mergeCell ref="G68:G69"/>
    <mergeCell ref="B50:F50"/>
    <mergeCell ref="B47:D48"/>
    <mergeCell ref="E47:E48"/>
    <mergeCell ref="I47:I48"/>
    <mergeCell ref="G47:G48"/>
    <mergeCell ref="L44:M44"/>
    <mergeCell ref="L46:N46"/>
    <mergeCell ref="J47:J48"/>
    <mergeCell ref="P41:Q41"/>
    <mergeCell ref="P43:Q43"/>
    <mergeCell ref="P44:Q44"/>
    <mergeCell ref="P52:Q52"/>
    <mergeCell ref="P49:Q49"/>
    <mergeCell ref="P50:Q50"/>
    <mergeCell ref="P51:Q51"/>
    <mergeCell ref="A3:S3"/>
    <mergeCell ref="K32:K33"/>
    <mergeCell ref="G29:H29"/>
    <mergeCell ref="L35:M35"/>
    <mergeCell ref="C33:D33"/>
    <mergeCell ref="H30:J30"/>
    <mergeCell ref="B17:D17"/>
    <mergeCell ref="L34:M34"/>
    <mergeCell ref="L32:M33"/>
    <mergeCell ref="B23:D23"/>
    <mergeCell ref="K13:N13"/>
    <mergeCell ref="L10:N10"/>
    <mergeCell ref="O10:P10"/>
    <mergeCell ref="O11:P11"/>
    <mergeCell ref="O12:P12"/>
    <mergeCell ref="O13:P13"/>
  </mergeCells>
  <hyperlinks>
    <hyperlink ref="A116" r:id="rId1" display="pk_nandwana@yaho.co.in"/>
    <hyperlink ref="A58" r:id="rId2" display="pk_nandwan@yahoo.co.in"/>
  </hyperlinks>
  <printOptions/>
  <pageMargins left="0.75" right="0.5" top="0.75" bottom="0.75" header="0.5" footer="0.5"/>
  <pageSetup horizontalDpi="600" verticalDpi="6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1:W75"/>
  <sheetViews>
    <sheetView showGridLines="0" zoomScalePageLayoutView="0" workbookViewId="0" topLeftCell="A14">
      <selection activeCell="V33" sqref="V33"/>
    </sheetView>
  </sheetViews>
  <sheetFormatPr defaultColWidth="9.140625" defaultRowHeight="9.75" customHeight="1"/>
  <cols>
    <col min="1" max="1" width="2.140625" style="112" customWidth="1"/>
    <col min="2" max="28" width="4.421875" style="112" customWidth="1"/>
    <col min="29" max="16384" width="9.140625" style="112" customWidth="1"/>
  </cols>
  <sheetData>
    <row r="1" spans="2:19" ht="20.25" customHeight="1">
      <c r="B1" s="257" t="str">
        <f>Design!A3</f>
        <v>DESIGN  OF  DOG-LEGGED  STAIR 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5" spans="9:12" ht="9.75" customHeight="1">
      <c r="I5" s="111"/>
      <c r="J5" s="281">
        <f>Design!W13</f>
        <v>2.5</v>
      </c>
      <c r="K5" s="282"/>
      <c r="L5" s="111"/>
    </row>
    <row r="6" spans="9:12" ht="9.75" customHeight="1">
      <c r="I6" s="111"/>
      <c r="J6" s="111"/>
      <c r="K6" s="111"/>
      <c r="L6" s="111"/>
    </row>
    <row r="7" spans="9:12" ht="9.75" customHeight="1">
      <c r="I7" s="111"/>
      <c r="J7" s="111"/>
      <c r="K7" s="111"/>
      <c r="L7" s="111"/>
    </row>
    <row r="8" spans="9:13" ht="9.75" customHeight="1">
      <c r="I8" s="111"/>
      <c r="J8" s="111"/>
      <c r="K8" s="111"/>
      <c r="L8" s="279">
        <f>Design!Y15</f>
        <v>1.2</v>
      </c>
      <c r="M8" s="279"/>
    </row>
    <row r="9" spans="9:13" ht="9.75" customHeight="1">
      <c r="I9" s="111"/>
      <c r="J9" s="111"/>
      <c r="K9" s="111"/>
      <c r="L9" s="279"/>
      <c r="M9" s="279"/>
    </row>
    <row r="10" spans="9:13" ht="9.75" customHeight="1">
      <c r="I10" s="111"/>
      <c r="J10" s="111"/>
      <c r="K10" s="111"/>
      <c r="L10" s="279"/>
      <c r="M10" s="279"/>
    </row>
    <row r="11" spans="9:13" ht="9.75" customHeight="1">
      <c r="I11" s="111"/>
      <c r="J11" s="111"/>
      <c r="K11" s="111"/>
      <c r="L11" s="257">
        <f>Design!Y18</f>
        <v>2.75</v>
      </c>
      <c r="M11" s="257"/>
    </row>
    <row r="12" spans="9:13" ht="9.75" customHeight="1">
      <c r="I12" s="111"/>
      <c r="J12" s="13" t="s">
        <v>111</v>
      </c>
      <c r="K12" s="111"/>
      <c r="L12" s="257"/>
      <c r="M12" s="257"/>
    </row>
    <row r="13" spans="9:13" ht="9.75" customHeight="1">
      <c r="I13" s="76">
        <f>Design!V20</f>
        <v>5</v>
      </c>
      <c r="J13" s="111"/>
      <c r="K13" s="111"/>
      <c r="L13" s="257"/>
      <c r="M13" s="257"/>
    </row>
    <row r="14" spans="9:13" ht="9.75" customHeight="1">
      <c r="I14" s="111"/>
      <c r="J14" s="111"/>
      <c r="K14" s="111"/>
      <c r="L14" s="257"/>
      <c r="M14" s="257"/>
    </row>
    <row r="15" spans="9:13" ht="9.75" customHeight="1">
      <c r="I15" s="111"/>
      <c r="J15" s="111"/>
      <c r="K15" s="111"/>
      <c r="L15" s="257"/>
      <c r="M15" s="257"/>
    </row>
    <row r="16" spans="9:13" ht="9.75" customHeight="1">
      <c r="I16" s="111"/>
      <c r="J16" s="111"/>
      <c r="K16" s="111"/>
      <c r="L16" s="257"/>
      <c r="M16" s="257"/>
    </row>
    <row r="17" spans="9:13" ht="9.75" customHeight="1">
      <c r="I17" s="111"/>
      <c r="J17" s="111"/>
      <c r="K17" s="111"/>
      <c r="L17" s="279">
        <f>Design!Y29</f>
        <v>1.05</v>
      </c>
      <c r="M17" s="279"/>
    </row>
    <row r="18" spans="9:13" ht="9.75" customHeight="1">
      <c r="I18" s="111"/>
      <c r="J18" s="111"/>
      <c r="K18" s="111"/>
      <c r="L18" s="279"/>
      <c r="M18" s="279"/>
    </row>
    <row r="19" spans="9:12" ht="9.75" customHeight="1">
      <c r="I19" s="111"/>
      <c r="J19" s="111"/>
      <c r="K19" s="111"/>
      <c r="L19" s="111"/>
    </row>
    <row r="20" ht="9.75" customHeight="1">
      <c r="D20" s="279">
        <f>Design!V94</f>
        <v>1.2</v>
      </c>
    </row>
    <row r="21" spans="3:5" ht="9.75" customHeight="1">
      <c r="C21" s="114"/>
      <c r="D21" s="280"/>
      <c r="E21" s="114"/>
    </row>
    <row r="22" ht="9.75" customHeight="1">
      <c r="F22" s="113">
        <v>11</v>
      </c>
    </row>
    <row r="23" spans="3:7" ht="9.75" customHeight="1">
      <c r="C23" s="114"/>
      <c r="D23" s="114"/>
      <c r="G23" s="115"/>
    </row>
    <row r="24" ht="9.75" customHeight="1">
      <c r="G24" s="113">
        <v>10</v>
      </c>
    </row>
    <row r="25" ht="9.75" customHeight="1">
      <c r="H25" s="115"/>
    </row>
    <row r="26" spans="8:11" ht="9.75" customHeight="1">
      <c r="H26" s="113">
        <v>9</v>
      </c>
      <c r="I26" s="77">
        <f>Design!AA71</f>
        <v>8</v>
      </c>
      <c r="J26" s="112" t="s">
        <v>157</v>
      </c>
      <c r="K26" s="110">
        <f>Design!AC71</f>
        <v>270</v>
      </c>
    </row>
    <row r="27" ht="9.75" customHeight="1">
      <c r="I27" s="115"/>
    </row>
    <row r="28" ht="9.75" customHeight="1">
      <c r="I28" s="113">
        <v>8</v>
      </c>
    </row>
    <row r="29" ht="9.75" customHeight="1">
      <c r="J29" s="115"/>
    </row>
    <row r="30" ht="9.75" customHeight="1">
      <c r="J30" s="113">
        <v>7</v>
      </c>
    </row>
    <row r="31" ht="9.75" customHeight="1">
      <c r="K31" s="115"/>
    </row>
    <row r="32" spans="6:11" ht="9.75" customHeight="1">
      <c r="F32" s="77" t="e">
        <f>Design!X76</f>
        <v>#REF!</v>
      </c>
      <c r="G32" s="112" t="s">
        <v>157</v>
      </c>
      <c r="H32" s="110" t="e">
        <f>Design!Z76</f>
        <v>#REF!</v>
      </c>
      <c r="K32" s="113">
        <v>6</v>
      </c>
    </row>
    <row r="33" ht="9.75" customHeight="1">
      <c r="L33" s="277">
        <f>Design!AD78</f>
        <v>250</v>
      </c>
    </row>
    <row r="34" spans="12:13" ht="9.75" customHeight="1">
      <c r="L34" s="278"/>
      <c r="M34" s="112">
        <v>5</v>
      </c>
    </row>
    <row r="35" ht="9.75" customHeight="1">
      <c r="M35" s="277">
        <f>Design!AE80</f>
        <v>150</v>
      </c>
    </row>
    <row r="36" spans="13:14" ht="9.75" customHeight="1">
      <c r="M36" s="278"/>
      <c r="N36" s="112">
        <v>4</v>
      </c>
    </row>
    <row r="37" ht="9.75" customHeight="1">
      <c r="N37" s="115"/>
    </row>
    <row r="38" ht="9.75" customHeight="1">
      <c r="N38" s="113">
        <v>3</v>
      </c>
    </row>
    <row r="39" ht="9.75" customHeight="1">
      <c r="O39" s="115"/>
    </row>
    <row r="40" ht="9.75" customHeight="1">
      <c r="O40" s="113">
        <v>2</v>
      </c>
    </row>
    <row r="41" ht="9.75" customHeight="1">
      <c r="P41" s="115"/>
    </row>
    <row r="42" spans="16:17" ht="9.75" customHeight="1">
      <c r="P42" s="113">
        <v>1</v>
      </c>
      <c r="Q42" s="116"/>
    </row>
    <row r="43" spans="17:18" ht="9.75" customHeight="1">
      <c r="Q43" s="115"/>
      <c r="R43" s="116"/>
    </row>
    <row r="44" spans="17:18" ht="9.75" customHeight="1">
      <c r="Q44" s="113" t="s">
        <v>155</v>
      </c>
      <c r="R44" s="114"/>
    </row>
    <row r="45" spans="18:19" ht="9.75" customHeight="1">
      <c r="R45" s="116"/>
      <c r="S45" s="115"/>
    </row>
    <row r="46" ht="9.75" customHeight="1">
      <c r="S46" s="115"/>
    </row>
    <row r="47" ht="9.75" customHeight="1">
      <c r="S47" s="115"/>
    </row>
    <row r="49" spans="4:18" ht="9.75" customHeight="1">
      <c r="D49" s="74">
        <f>Design!V94</f>
        <v>1.2</v>
      </c>
      <c r="K49" s="257">
        <f>Design!AC94</f>
        <v>2.75</v>
      </c>
      <c r="L49" s="257"/>
      <c r="Q49" s="279">
        <f>Design!AI94</f>
        <v>1.05</v>
      </c>
      <c r="R49" s="257"/>
    </row>
    <row r="52" ht="12.75" customHeight="1"/>
    <row r="53" ht="12.75" customHeight="1"/>
    <row r="54" spans="4:23" ht="12.75" customHeight="1">
      <c r="D54" s="142"/>
      <c r="E54" s="13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43"/>
    </row>
    <row r="55" spans="4:23" ht="12.75" customHeight="1">
      <c r="D55" s="142"/>
      <c r="E55" s="141"/>
      <c r="F55" s="132"/>
      <c r="G55" s="127"/>
      <c r="H55" s="286">
        <f>'DATA sheet'!F31</f>
        <v>2050</v>
      </c>
      <c r="I55" s="286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43"/>
    </row>
    <row r="56" spans="4:23" ht="12.75" customHeight="1">
      <c r="D56" s="142"/>
      <c r="E56" s="141"/>
      <c r="F56" s="138"/>
      <c r="G56" s="138"/>
      <c r="H56" s="138"/>
      <c r="I56" s="138"/>
      <c r="J56" s="138"/>
      <c r="K56" s="138"/>
      <c r="L56" s="164"/>
      <c r="M56" s="127"/>
      <c r="N56" s="127"/>
      <c r="O56" s="285">
        <f>'DATA sheet'!M32</f>
        <v>1750</v>
      </c>
      <c r="P56" s="285"/>
      <c r="Q56" s="129"/>
      <c r="R56" s="127"/>
      <c r="S56" s="283">
        <f>'DATA sheet'!Q32</f>
        <v>1200</v>
      </c>
      <c r="T56" s="285"/>
      <c r="U56" s="130"/>
      <c r="V56" s="132"/>
      <c r="W56" s="144"/>
    </row>
    <row r="57" spans="4:23" ht="12.75" customHeight="1">
      <c r="D57" s="142"/>
      <c r="E57" s="141"/>
      <c r="F57" s="132"/>
      <c r="G57" s="127"/>
      <c r="H57" s="127"/>
      <c r="I57" s="127"/>
      <c r="J57" s="134"/>
      <c r="K57" s="134"/>
      <c r="L57" s="138"/>
      <c r="M57" s="139"/>
      <c r="N57" s="127"/>
      <c r="O57" s="127"/>
      <c r="P57" s="127"/>
      <c r="Q57" s="127"/>
      <c r="R57" s="127"/>
      <c r="S57" s="127"/>
      <c r="T57" s="127"/>
      <c r="U57" s="127"/>
      <c r="V57" s="132"/>
      <c r="W57" s="144"/>
    </row>
    <row r="58" spans="4:23" ht="12.75" customHeight="1">
      <c r="D58" s="142"/>
      <c r="E58" s="141"/>
      <c r="F58" s="132"/>
      <c r="G58" s="127"/>
      <c r="H58" s="127"/>
      <c r="I58" s="127"/>
      <c r="J58" s="127"/>
      <c r="K58" s="134"/>
      <c r="L58" s="134"/>
      <c r="M58" s="138"/>
      <c r="N58" s="139"/>
      <c r="O58" s="127"/>
      <c r="P58" s="127"/>
      <c r="Q58" s="127"/>
      <c r="R58" s="127"/>
      <c r="S58" s="127"/>
      <c r="T58" s="127"/>
      <c r="U58" s="127"/>
      <c r="V58" s="132"/>
      <c r="W58" s="144"/>
    </row>
    <row r="59" spans="4:23" ht="12.75" customHeight="1">
      <c r="D59" s="142"/>
      <c r="E59" s="141"/>
      <c r="F59" s="132"/>
      <c r="G59" s="127"/>
      <c r="H59" s="127"/>
      <c r="I59" s="127"/>
      <c r="J59" s="127"/>
      <c r="K59" s="127"/>
      <c r="L59" s="134"/>
      <c r="M59" s="134"/>
      <c r="N59" s="138"/>
      <c r="O59" s="150">
        <f>'DATA sheet'!M35</f>
        <v>150</v>
      </c>
      <c r="P59" s="127"/>
      <c r="Q59" s="127"/>
      <c r="R59" s="127"/>
      <c r="S59" s="127"/>
      <c r="T59" s="127"/>
      <c r="U59" s="156">
        <f>'DATA sheet'!S35</f>
        <v>1.2</v>
      </c>
      <c r="V59" s="132"/>
      <c r="W59" s="144"/>
    </row>
    <row r="60" spans="4:23" ht="12.75" customHeight="1">
      <c r="D60" s="142"/>
      <c r="E60" s="141"/>
      <c r="F60" s="132"/>
      <c r="G60" s="127"/>
      <c r="H60" s="127"/>
      <c r="I60" s="127"/>
      <c r="J60" s="127"/>
      <c r="K60" s="127"/>
      <c r="L60" s="127"/>
      <c r="M60" s="134"/>
      <c r="N60" s="134"/>
      <c r="O60" s="138"/>
      <c r="P60" s="150">
        <f>'DATA sheet'!N36</f>
        <v>250</v>
      </c>
      <c r="Q60" s="127"/>
      <c r="R60" s="127"/>
      <c r="S60" s="127"/>
      <c r="T60" s="127"/>
      <c r="U60" s="127"/>
      <c r="V60" s="132"/>
      <c r="W60" s="144"/>
    </row>
    <row r="61" spans="4:23" ht="12.75" customHeight="1">
      <c r="D61" s="142"/>
      <c r="E61" s="141"/>
      <c r="F61" s="132"/>
      <c r="G61" s="127"/>
      <c r="H61" s="127"/>
      <c r="I61" s="127"/>
      <c r="J61" s="127"/>
      <c r="K61" s="127"/>
      <c r="L61" s="127"/>
      <c r="M61" s="127"/>
      <c r="N61" s="134"/>
      <c r="O61" s="134"/>
      <c r="P61" s="138"/>
      <c r="Q61" s="139"/>
      <c r="R61" s="127"/>
      <c r="S61" s="127"/>
      <c r="T61" s="127"/>
      <c r="U61" s="127"/>
      <c r="V61" s="132"/>
      <c r="W61" s="144"/>
    </row>
    <row r="62" spans="4:23" ht="12.75" customHeight="1">
      <c r="D62" s="142"/>
      <c r="E62" s="141"/>
      <c r="F62" s="132"/>
      <c r="G62" s="127"/>
      <c r="H62" s="127"/>
      <c r="I62" s="127"/>
      <c r="J62" s="127"/>
      <c r="K62" s="127"/>
      <c r="L62" s="129"/>
      <c r="M62" s="127"/>
      <c r="N62" s="127"/>
      <c r="O62" s="137"/>
      <c r="P62" s="137"/>
      <c r="Q62" s="138"/>
      <c r="R62" s="139"/>
      <c r="S62" s="283">
        <f>'DATA sheet'!Q38</f>
        <v>1200</v>
      </c>
      <c r="T62" s="283"/>
      <c r="U62" s="127"/>
      <c r="V62" s="132"/>
      <c r="W62" s="144"/>
    </row>
    <row r="63" spans="4:23" ht="12.75" customHeight="1">
      <c r="D63" s="142"/>
      <c r="E63" s="141"/>
      <c r="F63" s="132"/>
      <c r="G63" s="127"/>
      <c r="H63" s="127"/>
      <c r="I63" s="129">
        <f>'DATA sheet'!G39</f>
        <v>10</v>
      </c>
      <c r="J63" s="128" t="s">
        <v>173</v>
      </c>
      <c r="K63" s="140">
        <f>'DATA sheet'!I39</f>
        <v>100</v>
      </c>
      <c r="L63" s="127" t="s">
        <v>151</v>
      </c>
      <c r="M63" s="127"/>
      <c r="N63" s="127"/>
      <c r="O63" s="127"/>
      <c r="P63" s="134"/>
      <c r="Q63" s="134"/>
      <c r="R63" s="134"/>
      <c r="S63" s="134"/>
      <c r="T63" s="134"/>
      <c r="U63" s="134"/>
      <c r="V63" s="135"/>
      <c r="W63" s="144"/>
    </row>
    <row r="64" spans="4:23" ht="12.75" customHeight="1">
      <c r="D64" s="142"/>
      <c r="E64" s="141"/>
      <c r="F64" s="132"/>
      <c r="G64" s="127"/>
      <c r="H64" s="127"/>
      <c r="I64" s="127"/>
      <c r="J64" s="127"/>
      <c r="K64" s="127"/>
      <c r="L64" s="127"/>
      <c r="M64" s="127"/>
      <c r="N64" s="127"/>
      <c r="O64" s="127"/>
      <c r="P64" s="143"/>
      <c r="Q64" s="138"/>
      <c r="R64" s="134"/>
      <c r="S64" s="134"/>
      <c r="T64" s="127"/>
      <c r="U64" s="127"/>
      <c r="V64" s="133"/>
      <c r="W64" s="144"/>
    </row>
    <row r="65" spans="4:23" ht="12.75" customHeight="1">
      <c r="D65" s="142"/>
      <c r="E65" s="141"/>
      <c r="F65" s="132"/>
      <c r="G65" s="156">
        <f>'DATA sheet'!E41</f>
        <v>3</v>
      </c>
      <c r="H65" s="127"/>
      <c r="I65" s="127"/>
      <c r="J65" s="127"/>
      <c r="K65" s="127"/>
      <c r="L65" s="127"/>
      <c r="M65" s="127"/>
      <c r="N65" s="126"/>
      <c r="O65" s="149">
        <f>T35</f>
        <v>0</v>
      </c>
      <c r="P65" s="138"/>
      <c r="Q65" s="134"/>
      <c r="R65" s="134"/>
      <c r="S65" s="127"/>
      <c r="T65" s="127"/>
      <c r="U65" s="127"/>
      <c r="V65" s="132"/>
      <c r="W65" s="145"/>
    </row>
    <row r="66" spans="4:23" ht="12.75" customHeight="1">
      <c r="D66" s="142"/>
      <c r="E66" s="141"/>
      <c r="F66" s="132"/>
      <c r="G66" s="127"/>
      <c r="H66" s="127"/>
      <c r="I66" s="129">
        <f>'DATA sheet'!G42</f>
        <v>8</v>
      </c>
      <c r="J66" s="128" t="s">
        <v>173</v>
      </c>
      <c r="K66" s="140">
        <f>'DATA sheet'!I42</f>
        <v>270</v>
      </c>
      <c r="L66" s="127" t="s">
        <v>151</v>
      </c>
      <c r="M66" s="127"/>
      <c r="N66" s="149">
        <f>T37</f>
        <v>0</v>
      </c>
      <c r="O66" s="138"/>
      <c r="P66" s="134"/>
      <c r="Q66" s="134"/>
      <c r="R66" s="127"/>
      <c r="S66" s="127"/>
      <c r="T66" s="127"/>
      <c r="U66" s="127"/>
      <c r="V66" s="132"/>
      <c r="W66" s="145"/>
    </row>
    <row r="67" spans="4:23" ht="12.75" customHeight="1">
      <c r="D67" s="142"/>
      <c r="E67" s="141"/>
      <c r="F67" s="132"/>
      <c r="G67" s="127"/>
      <c r="H67" s="127"/>
      <c r="I67" s="127"/>
      <c r="J67" s="127"/>
      <c r="K67" s="126"/>
      <c r="L67" s="126"/>
      <c r="M67" s="143"/>
      <c r="N67" s="138"/>
      <c r="O67" s="134"/>
      <c r="P67" s="134"/>
      <c r="Q67" s="127"/>
      <c r="R67" s="127"/>
      <c r="S67" s="127"/>
      <c r="T67" s="127"/>
      <c r="U67" s="127"/>
      <c r="V67" s="132"/>
      <c r="W67" s="144"/>
    </row>
    <row r="68" spans="4:23" ht="12.75" customHeight="1">
      <c r="D68" s="142"/>
      <c r="E68" s="141"/>
      <c r="F68" s="132"/>
      <c r="G68" s="127"/>
      <c r="H68" s="127"/>
      <c r="I68" s="127"/>
      <c r="J68" s="126"/>
      <c r="K68" s="126"/>
      <c r="L68" s="126"/>
      <c r="M68" s="138"/>
      <c r="N68" s="134"/>
      <c r="O68" s="134"/>
      <c r="P68" s="127"/>
      <c r="Q68" s="130">
        <f>'DATA sheet'!M47</f>
        <v>180</v>
      </c>
      <c r="R68" s="127" t="s">
        <v>17</v>
      </c>
      <c r="S68" s="127"/>
      <c r="T68" s="131"/>
      <c r="U68" s="131"/>
      <c r="V68" s="132"/>
      <c r="W68" s="144"/>
    </row>
    <row r="69" spans="4:23" ht="12.75" customHeight="1">
      <c r="D69" s="142"/>
      <c r="E69" s="141"/>
      <c r="F69" s="132"/>
      <c r="G69" s="127"/>
      <c r="H69" s="127"/>
      <c r="I69" s="127"/>
      <c r="J69" s="126"/>
      <c r="K69" s="126"/>
      <c r="L69" s="138"/>
      <c r="M69" s="134"/>
      <c r="N69" s="134"/>
      <c r="O69" s="127"/>
      <c r="P69" s="127"/>
      <c r="Q69" s="126"/>
      <c r="R69" s="127"/>
      <c r="S69" s="127"/>
      <c r="T69" s="127"/>
      <c r="U69" s="156">
        <f>'DATA sheet'!S45</f>
        <v>1.8</v>
      </c>
      <c r="V69" s="132"/>
      <c r="W69" s="144"/>
    </row>
    <row r="70" spans="4:23" ht="12.75" customHeight="1">
      <c r="D70" s="142"/>
      <c r="E70" s="141"/>
      <c r="F70" s="132"/>
      <c r="G70" s="127"/>
      <c r="H70" s="127"/>
      <c r="I70" s="127"/>
      <c r="J70" s="143"/>
      <c r="K70" s="138"/>
      <c r="L70" s="134"/>
      <c r="M70" s="134"/>
      <c r="N70" s="127"/>
      <c r="O70" s="127"/>
      <c r="P70" s="127"/>
      <c r="Q70" s="127"/>
      <c r="R70" s="127"/>
      <c r="S70" s="127"/>
      <c r="T70" s="127"/>
      <c r="U70" s="127"/>
      <c r="V70" s="132"/>
      <c r="W70" s="144"/>
    </row>
    <row r="71" spans="4:23" ht="12.75" customHeight="1">
      <c r="D71" s="142"/>
      <c r="E71" s="141"/>
      <c r="F71" s="132"/>
      <c r="G71" s="127"/>
      <c r="H71" s="127"/>
      <c r="I71" s="143"/>
      <c r="J71" s="138"/>
      <c r="K71" s="134"/>
      <c r="L71" s="134"/>
      <c r="M71" s="127"/>
      <c r="N71" s="127"/>
      <c r="O71" s="127"/>
      <c r="P71" s="127"/>
      <c r="Q71" s="127"/>
      <c r="R71" s="127"/>
      <c r="S71" s="127"/>
      <c r="T71" s="127"/>
      <c r="U71" s="127"/>
      <c r="V71" s="132"/>
      <c r="W71" s="144"/>
    </row>
    <row r="72" spans="4:23" ht="12.75" customHeight="1">
      <c r="D72" s="142"/>
      <c r="E72" s="141"/>
      <c r="F72" s="132"/>
      <c r="G72" s="283">
        <f>'DATA sheet'!E48</f>
        <v>1050</v>
      </c>
      <c r="H72" s="284"/>
      <c r="I72" s="138"/>
      <c r="J72" s="134"/>
      <c r="K72" s="134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32"/>
      <c r="W72" s="144"/>
    </row>
    <row r="73" spans="4:23" ht="12.75" customHeight="1">
      <c r="D73" s="142"/>
      <c r="E73" s="141"/>
      <c r="F73" s="132"/>
      <c r="G73" s="134"/>
      <c r="H73" s="134"/>
      <c r="I73" s="134"/>
      <c r="J73" s="134"/>
      <c r="K73" s="127"/>
      <c r="L73" s="136"/>
      <c r="M73" s="127"/>
      <c r="N73" s="127"/>
      <c r="O73" s="127"/>
      <c r="P73" s="127"/>
      <c r="Q73" s="127"/>
      <c r="R73" s="127"/>
      <c r="S73" s="127"/>
      <c r="T73" s="127"/>
      <c r="U73" s="127"/>
      <c r="V73" s="132"/>
      <c r="W73" s="144"/>
    </row>
    <row r="74" spans="4:23" ht="12.75" customHeight="1">
      <c r="D74" s="142"/>
      <c r="E74" s="141"/>
      <c r="F74" s="132"/>
      <c r="G74" s="283">
        <f>'DATA sheet'!E50</f>
        <v>1050</v>
      </c>
      <c r="H74" s="285"/>
      <c r="I74" s="127"/>
      <c r="J74" s="127"/>
      <c r="K74" s="127"/>
      <c r="L74" s="127"/>
      <c r="M74" s="127"/>
      <c r="N74" s="127"/>
      <c r="O74" s="127">
        <f>'DATA sheet'!M50</f>
        <v>2.75</v>
      </c>
      <c r="P74" s="127"/>
      <c r="Q74" s="127"/>
      <c r="R74" s="127"/>
      <c r="S74" s="283">
        <f>S62</f>
        <v>1200</v>
      </c>
      <c r="T74" s="285"/>
      <c r="U74" s="127"/>
      <c r="V74" s="132"/>
      <c r="W74" s="144"/>
    </row>
    <row r="75" spans="4:23" ht="12.75" customHeight="1">
      <c r="D75" s="165" t="s">
        <v>171</v>
      </c>
      <c r="E75" s="148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7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17">
    <mergeCell ref="G72:H72"/>
    <mergeCell ref="G74:H74"/>
    <mergeCell ref="S74:T74"/>
    <mergeCell ref="L11:M16"/>
    <mergeCell ref="L17:M18"/>
    <mergeCell ref="H55:I55"/>
    <mergeCell ref="O56:P56"/>
    <mergeCell ref="S56:T56"/>
    <mergeCell ref="S62:T62"/>
    <mergeCell ref="L33:L34"/>
    <mergeCell ref="M35:M36"/>
    <mergeCell ref="Q49:R49"/>
    <mergeCell ref="K49:L49"/>
    <mergeCell ref="B1:S1"/>
    <mergeCell ref="D20:D21"/>
    <mergeCell ref="J5:K5"/>
    <mergeCell ref="L8:M10"/>
  </mergeCells>
  <hyperlinks>
    <hyperlink ref="D75" r:id="rId1" display="pk_nandwana@yahoo.co.in"/>
  </hyperlinks>
  <printOptions/>
  <pageMargins left="0.75" right="0.5" top="0.5" bottom="0.5" header="0.5" footer="0.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S43"/>
  <sheetViews>
    <sheetView zoomScalePageLayoutView="0" workbookViewId="0" topLeftCell="H1">
      <selection activeCell="T24" sqref="T24"/>
    </sheetView>
  </sheetViews>
  <sheetFormatPr defaultColWidth="9.140625" defaultRowHeight="12.75"/>
  <cols>
    <col min="9" max="9" width="1.57421875" style="52" customWidth="1"/>
    <col min="10" max="10" width="13.7109375" style="0" customWidth="1"/>
  </cols>
  <sheetData>
    <row r="1" spans="1:19" ht="16.5">
      <c r="A1" s="311" t="s">
        <v>25</v>
      </c>
      <c r="B1" s="312"/>
      <c r="C1" s="312"/>
      <c r="D1" s="312"/>
      <c r="E1" s="312"/>
      <c r="F1" s="312"/>
      <c r="G1" s="312"/>
      <c r="H1" s="313"/>
      <c r="I1" s="56"/>
      <c r="J1" s="314" t="s">
        <v>26</v>
      </c>
      <c r="K1" s="315"/>
      <c r="L1" s="315"/>
      <c r="M1" s="315"/>
      <c r="N1" s="315"/>
      <c r="O1" s="315"/>
      <c r="P1" s="315"/>
      <c r="Q1" s="315"/>
      <c r="R1" s="315"/>
      <c r="S1" s="316"/>
    </row>
    <row r="2" spans="1:19" ht="12.75">
      <c r="A2" s="299" t="s">
        <v>27</v>
      </c>
      <c r="B2" s="299"/>
      <c r="C2" s="33" t="s">
        <v>28</v>
      </c>
      <c r="D2" s="33" t="s">
        <v>29</v>
      </c>
      <c r="E2" s="33" t="s">
        <v>30</v>
      </c>
      <c r="F2" s="33" t="s">
        <v>31</v>
      </c>
      <c r="G2" s="33" t="s">
        <v>32</v>
      </c>
      <c r="H2" s="33" t="s">
        <v>33</v>
      </c>
      <c r="I2" s="54"/>
      <c r="J2" s="34" t="s">
        <v>27</v>
      </c>
      <c r="K2" s="33" t="s">
        <v>34</v>
      </c>
      <c r="L2" s="35" t="s">
        <v>28</v>
      </c>
      <c r="M2" s="33" t="s">
        <v>29</v>
      </c>
      <c r="N2" s="33" t="s">
        <v>30</v>
      </c>
      <c r="O2" s="33" t="s">
        <v>31</v>
      </c>
      <c r="P2" s="33" t="s">
        <v>32</v>
      </c>
      <c r="Q2" s="33" t="s">
        <v>33</v>
      </c>
      <c r="R2" s="33" t="s">
        <v>35</v>
      </c>
      <c r="S2" s="33" t="s">
        <v>36</v>
      </c>
    </row>
    <row r="3" spans="1:19" ht="15.75">
      <c r="A3" s="299" t="s">
        <v>37</v>
      </c>
      <c r="B3" s="299"/>
      <c r="C3" s="33">
        <v>18.67</v>
      </c>
      <c r="D3" s="33">
        <v>13.33</v>
      </c>
      <c r="E3" s="33">
        <v>10.98</v>
      </c>
      <c r="F3" s="33">
        <v>9.33</v>
      </c>
      <c r="G3" s="33">
        <v>8.11</v>
      </c>
      <c r="H3" s="33">
        <v>7.18</v>
      </c>
      <c r="I3" s="54"/>
      <c r="J3" s="36" t="s">
        <v>38</v>
      </c>
      <c r="K3" s="37" t="s">
        <v>39</v>
      </c>
      <c r="L3" s="33">
        <v>0.6</v>
      </c>
      <c r="M3" s="33">
        <v>0.8</v>
      </c>
      <c r="N3" s="33">
        <v>0.9</v>
      </c>
      <c r="O3" s="33">
        <v>1</v>
      </c>
      <c r="P3" s="33">
        <v>1.1</v>
      </c>
      <c r="Q3" s="33">
        <v>1.2</v>
      </c>
      <c r="R3" s="38">
        <v>1.3</v>
      </c>
      <c r="S3" s="38">
        <v>1.4</v>
      </c>
    </row>
    <row r="4" spans="1:19" ht="15.75">
      <c r="A4" s="317" t="s">
        <v>40</v>
      </c>
      <c r="B4" s="299"/>
      <c r="C4" s="33">
        <v>5</v>
      </c>
      <c r="D4" s="33">
        <v>7</v>
      </c>
      <c r="E4" s="33">
        <v>8.5</v>
      </c>
      <c r="F4" s="33">
        <v>10</v>
      </c>
      <c r="G4" s="33">
        <v>11.5</v>
      </c>
      <c r="H4" s="33">
        <v>13</v>
      </c>
      <c r="I4" s="54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.75">
      <c r="A5" s="299" t="s">
        <v>41</v>
      </c>
      <c r="B5" s="299"/>
      <c r="C5" s="33">
        <v>93.33</v>
      </c>
      <c r="D5" s="33">
        <v>93.33</v>
      </c>
      <c r="E5" s="33">
        <v>93.33</v>
      </c>
      <c r="F5" s="33">
        <v>93.33</v>
      </c>
      <c r="G5" s="33">
        <v>93.33</v>
      </c>
      <c r="H5" s="33">
        <v>93.33</v>
      </c>
      <c r="I5" s="54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.75">
      <c r="A6" s="318" t="s">
        <v>42</v>
      </c>
      <c r="B6" s="39" t="s">
        <v>43</v>
      </c>
      <c r="C6" s="33">
        <v>0.4</v>
      </c>
      <c r="D6" s="33">
        <v>0.4</v>
      </c>
      <c r="E6" s="33">
        <v>0.4</v>
      </c>
      <c r="F6" s="33">
        <v>0.4</v>
      </c>
      <c r="G6" s="33">
        <v>0.4</v>
      </c>
      <c r="H6" s="33">
        <v>0.4</v>
      </c>
      <c r="I6" s="54"/>
      <c r="J6" s="321" t="s">
        <v>44</v>
      </c>
      <c r="K6" s="321"/>
      <c r="L6" s="321"/>
      <c r="M6" s="321"/>
      <c r="N6" s="321"/>
      <c r="O6" s="321"/>
      <c r="P6" s="321"/>
      <c r="Q6" s="321"/>
      <c r="R6" s="321"/>
      <c r="S6" s="321"/>
    </row>
    <row r="7" spans="1:9" ht="15.75">
      <c r="A7" s="319"/>
      <c r="B7" s="39" t="s">
        <v>45</v>
      </c>
      <c r="C7" s="33">
        <v>0.867</v>
      </c>
      <c r="D7" s="33">
        <v>0.867</v>
      </c>
      <c r="E7" s="33">
        <v>0.867</v>
      </c>
      <c r="F7" s="33">
        <v>0.867</v>
      </c>
      <c r="G7" s="33">
        <v>0.867</v>
      </c>
      <c r="H7" s="33">
        <v>0.867</v>
      </c>
      <c r="I7" s="54"/>
    </row>
    <row r="8" spans="1:19" ht="15.75">
      <c r="A8" s="319"/>
      <c r="B8" s="39" t="s">
        <v>46</v>
      </c>
      <c r="C8" s="33">
        <v>0.867</v>
      </c>
      <c r="D8" s="33">
        <v>1.214</v>
      </c>
      <c r="E8" s="33">
        <v>1.474</v>
      </c>
      <c r="F8" s="33">
        <v>1.734</v>
      </c>
      <c r="G8" s="33">
        <v>1.994</v>
      </c>
      <c r="H8" s="33">
        <v>2.254</v>
      </c>
      <c r="I8" s="54"/>
      <c r="J8" s="322" t="s">
        <v>27</v>
      </c>
      <c r="K8" s="299" t="s">
        <v>47</v>
      </c>
      <c r="L8" s="299"/>
      <c r="M8" s="299"/>
      <c r="N8" s="299"/>
      <c r="O8" s="299" t="s">
        <v>48</v>
      </c>
      <c r="P8" s="299"/>
      <c r="Q8" s="299"/>
      <c r="R8" s="299"/>
      <c r="S8" s="9"/>
    </row>
    <row r="9" spans="1:19" ht="15.75">
      <c r="A9" s="320"/>
      <c r="B9" s="39" t="s">
        <v>49</v>
      </c>
      <c r="C9" s="33">
        <v>0.714</v>
      </c>
      <c r="D9" s="33">
        <v>1</v>
      </c>
      <c r="E9" s="33">
        <v>1.214</v>
      </c>
      <c r="F9" s="33">
        <v>1.429</v>
      </c>
      <c r="G9" s="33">
        <v>1.643</v>
      </c>
      <c r="H9" s="33">
        <v>1.857</v>
      </c>
      <c r="I9" s="54"/>
      <c r="J9" s="323"/>
      <c r="K9" s="324" t="s">
        <v>50</v>
      </c>
      <c r="L9" s="299"/>
      <c r="M9" s="299" t="s">
        <v>51</v>
      </c>
      <c r="N9" s="299"/>
      <c r="O9" s="324" t="s">
        <v>50</v>
      </c>
      <c r="P9" s="299"/>
      <c r="Q9" s="299" t="s">
        <v>51</v>
      </c>
      <c r="R9" s="299"/>
      <c r="S9" s="9"/>
    </row>
    <row r="10" spans="1:19" ht="15.75">
      <c r="A10" s="318" t="s">
        <v>52</v>
      </c>
      <c r="B10" s="39" t="s">
        <v>43</v>
      </c>
      <c r="C10" s="40">
        <v>0.329</v>
      </c>
      <c r="D10" s="33">
        <v>0.329</v>
      </c>
      <c r="E10" s="33">
        <v>0.329</v>
      </c>
      <c r="F10" s="33">
        <v>0.329</v>
      </c>
      <c r="G10" s="33">
        <v>0.329</v>
      </c>
      <c r="H10" s="33">
        <v>0.329</v>
      </c>
      <c r="I10" s="54"/>
      <c r="J10" s="33" t="s">
        <v>53</v>
      </c>
      <c r="K10" s="299">
        <v>0.6</v>
      </c>
      <c r="L10" s="299"/>
      <c r="M10" s="299">
        <v>58</v>
      </c>
      <c r="N10" s="299"/>
      <c r="O10" s="299">
        <v>0.96</v>
      </c>
      <c r="P10" s="299"/>
      <c r="Q10" s="299">
        <v>60</v>
      </c>
      <c r="R10" s="299"/>
      <c r="S10" s="9"/>
    </row>
    <row r="11" spans="1:19" ht="15.75">
      <c r="A11" s="319"/>
      <c r="B11" s="39" t="s">
        <v>45</v>
      </c>
      <c r="C11" s="53">
        <v>0.89</v>
      </c>
      <c r="D11" s="33">
        <v>0.89</v>
      </c>
      <c r="E11" s="33">
        <v>0.89</v>
      </c>
      <c r="F11" s="33">
        <v>0.89</v>
      </c>
      <c r="G11" s="33">
        <v>0.89</v>
      </c>
      <c r="H11" s="33">
        <v>0.89</v>
      </c>
      <c r="I11" s="54"/>
      <c r="J11" s="33" t="s">
        <v>54</v>
      </c>
      <c r="K11" s="299">
        <v>0.8</v>
      </c>
      <c r="L11" s="299"/>
      <c r="M11" s="299">
        <v>44</v>
      </c>
      <c r="N11" s="299"/>
      <c r="O11" s="299">
        <v>1.28</v>
      </c>
      <c r="P11" s="299"/>
      <c r="Q11" s="299">
        <v>45</v>
      </c>
      <c r="R11" s="299"/>
      <c r="S11" s="9"/>
    </row>
    <row r="12" spans="1:19" ht="15.75">
      <c r="A12" s="319"/>
      <c r="B12" s="39" t="s">
        <v>46</v>
      </c>
      <c r="C12" s="33">
        <v>0.732</v>
      </c>
      <c r="D12" s="33">
        <v>1.025</v>
      </c>
      <c r="E12" s="33">
        <v>1.244</v>
      </c>
      <c r="F12" s="33">
        <v>1.464</v>
      </c>
      <c r="G12" s="33">
        <v>1.684</v>
      </c>
      <c r="H12" s="33">
        <v>1.903</v>
      </c>
      <c r="I12" s="54"/>
      <c r="J12" s="33" t="s">
        <v>55</v>
      </c>
      <c r="K12" s="299">
        <v>0.9</v>
      </c>
      <c r="L12" s="299"/>
      <c r="M12" s="299">
        <v>39</v>
      </c>
      <c r="N12" s="299"/>
      <c r="O12" s="299">
        <v>1.44</v>
      </c>
      <c r="P12" s="299"/>
      <c r="Q12" s="299">
        <v>40</v>
      </c>
      <c r="R12" s="299"/>
      <c r="S12" s="9"/>
    </row>
    <row r="13" spans="1:19" ht="15.75">
      <c r="A13" s="320"/>
      <c r="B13" s="39" t="s">
        <v>49</v>
      </c>
      <c r="C13" s="33">
        <v>0.433</v>
      </c>
      <c r="D13" s="33">
        <v>0.606</v>
      </c>
      <c r="E13" s="33">
        <v>0.736</v>
      </c>
      <c r="F13" s="33">
        <v>0.866</v>
      </c>
      <c r="G13" s="33">
        <v>0.997</v>
      </c>
      <c r="H13" s="33">
        <v>1.127</v>
      </c>
      <c r="I13" s="54"/>
      <c r="J13" s="33" t="s">
        <v>56</v>
      </c>
      <c r="K13" s="299">
        <v>1</v>
      </c>
      <c r="L13" s="299"/>
      <c r="M13" s="299">
        <v>35</v>
      </c>
      <c r="N13" s="299"/>
      <c r="O13" s="299">
        <v>1.6</v>
      </c>
      <c r="P13" s="299"/>
      <c r="Q13" s="299">
        <v>36</v>
      </c>
      <c r="R13" s="299"/>
      <c r="S13" s="9"/>
    </row>
    <row r="14" spans="1:19" ht="15.75">
      <c r="A14" s="318" t="s">
        <v>57</v>
      </c>
      <c r="B14" s="39" t="s">
        <v>43</v>
      </c>
      <c r="C14" s="33">
        <v>0.289</v>
      </c>
      <c r="D14" s="33">
        <v>0.289</v>
      </c>
      <c r="E14" s="33">
        <v>0.289</v>
      </c>
      <c r="F14" s="33">
        <v>0.289</v>
      </c>
      <c r="G14" s="33">
        <v>0.289</v>
      </c>
      <c r="H14" s="33">
        <v>0.289</v>
      </c>
      <c r="I14" s="54"/>
      <c r="J14" s="33" t="s">
        <v>58</v>
      </c>
      <c r="K14" s="299">
        <v>1.1</v>
      </c>
      <c r="L14" s="299"/>
      <c r="M14" s="299">
        <v>32</v>
      </c>
      <c r="N14" s="299"/>
      <c r="O14" s="299">
        <v>1.76</v>
      </c>
      <c r="P14" s="299"/>
      <c r="Q14" s="299">
        <v>33</v>
      </c>
      <c r="R14" s="299"/>
      <c r="S14" s="9"/>
    </row>
    <row r="15" spans="1:19" ht="15.75">
      <c r="A15" s="319"/>
      <c r="B15" s="39" t="s">
        <v>45</v>
      </c>
      <c r="C15" s="33">
        <v>0.904</v>
      </c>
      <c r="D15" s="33">
        <v>0.904</v>
      </c>
      <c r="E15" s="33">
        <v>0.904</v>
      </c>
      <c r="F15" s="33">
        <v>0.904</v>
      </c>
      <c r="G15" s="33">
        <v>0.904</v>
      </c>
      <c r="H15" s="33">
        <v>0.904</v>
      </c>
      <c r="I15" s="54"/>
      <c r="J15" s="33" t="s">
        <v>59</v>
      </c>
      <c r="K15" s="299">
        <v>1.2</v>
      </c>
      <c r="L15" s="299"/>
      <c r="M15" s="299">
        <v>29</v>
      </c>
      <c r="N15" s="299"/>
      <c r="O15" s="299">
        <v>1.92</v>
      </c>
      <c r="P15" s="299"/>
      <c r="Q15" s="299">
        <v>30</v>
      </c>
      <c r="R15" s="299"/>
      <c r="S15" s="9"/>
    </row>
    <row r="16" spans="1:19" ht="15.75">
      <c r="A16" s="319"/>
      <c r="B16" s="39" t="s">
        <v>46</v>
      </c>
      <c r="C16" s="33">
        <v>0.653</v>
      </c>
      <c r="D16" s="33">
        <v>0.914</v>
      </c>
      <c r="E16" s="33">
        <v>1.11</v>
      </c>
      <c r="F16" s="33">
        <v>1.306</v>
      </c>
      <c r="G16" s="33">
        <v>1.502</v>
      </c>
      <c r="H16" s="33">
        <v>1.698</v>
      </c>
      <c r="I16" s="54"/>
      <c r="J16" s="33" t="s">
        <v>60</v>
      </c>
      <c r="K16" s="299">
        <v>1.3</v>
      </c>
      <c r="L16" s="299"/>
      <c r="M16" s="299">
        <v>27</v>
      </c>
      <c r="N16" s="299"/>
      <c r="O16" s="299">
        <v>2.08</v>
      </c>
      <c r="P16" s="299"/>
      <c r="Q16" s="299">
        <v>28</v>
      </c>
      <c r="R16" s="299"/>
      <c r="S16" s="9"/>
    </row>
    <row r="17" spans="1:19" ht="15.75">
      <c r="A17" s="320"/>
      <c r="B17" s="39" t="s">
        <v>49</v>
      </c>
      <c r="C17" s="33">
        <v>0.314</v>
      </c>
      <c r="D17" s="33">
        <v>0.44</v>
      </c>
      <c r="E17" s="33">
        <v>0.534</v>
      </c>
      <c r="F17" s="33">
        <v>0.628</v>
      </c>
      <c r="G17" s="33">
        <v>0.722</v>
      </c>
      <c r="H17" s="33">
        <v>0.816</v>
      </c>
      <c r="I17" s="54"/>
      <c r="J17" s="33" t="s">
        <v>61</v>
      </c>
      <c r="K17" s="299">
        <v>1.4</v>
      </c>
      <c r="L17" s="299"/>
      <c r="M17" s="299">
        <v>25</v>
      </c>
      <c r="N17" s="299"/>
      <c r="O17" s="299">
        <v>2.24</v>
      </c>
      <c r="P17" s="299"/>
      <c r="Q17" s="299">
        <v>26</v>
      </c>
      <c r="R17" s="299"/>
      <c r="S17" s="9"/>
    </row>
    <row r="18" spans="1:19" ht="15.75">
      <c r="A18" s="318" t="s">
        <v>62</v>
      </c>
      <c r="B18" s="39" t="s">
        <v>43</v>
      </c>
      <c r="C18" s="33">
        <v>0.253</v>
      </c>
      <c r="D18" s="33">
        <v>0.253</v>
      </c>
      <c r="E18" s="33">
        <v>0.253</v>
      </c>
      <c r="F18" s="33">
        <v>0.253</v>
      </c>
      <c r="G18" s="33">
        <v>0.253</v>
      </c>
      <c r="H18" s="33">
        <v>0.253</v>
      </c>
      <c r="I18" s="54"/>
      <c r="J18" s="9"/>
      <c r="K18" s="231"/>
      <c r="L18" s="231"/>
      <c r="M18" s="9"/>
      <c r="N18" s="9"/>
      <c r="O18" s="9"/>
      <c r="P18" s="9"/>
      <c r="Q18" s="9"/>
      <c r="R18" s="9"/>
      <c r="S18" s="9"/>
    </row>
    <row r="19" spans="1:19" ht="15.75">
      <c r="A19" s="319"/>
      <c r="B19" s="39" t="s">
        <v>45</v>
      </c>
      <c r="C19" s="33">
        <v>0.916</v>
      </c>
      <c r="D19" s="33">
        <v>0.916</v>
      </c>
      <c r="E19" s="33">
        <v>0.916</v>
      </c>
      <c r="F19" s="33">
        <v>0.914</v>
      </c>
      <c r="G19" s="33">
        <v>0.916</v>
      </c>
      <c r="H19" s="33">
        <v>0.916</v>
      </c>
      <c r="I19" s="54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.75">
      <c r="A20" s="319"/>
      <c r="B20" s="39" t="s">
        <v>46</v>
      </c>
      <c r="C20" s="33">
        <v>0.579</v>
      </c>
      <c r="D20" s="33">
        <v>0.811</v>
      </c>
      <c r="E20" s="33">
        <v>0.985</v>
      </c>
      <c r="F20" s="33">
        <v>1.159</v>
      </c>
      <c r="G20" s="33">
        <v>1.332</v>
      </c>
      <c r="H20" s="33">
        <v>1.506</v>
      </c>
      <c r="I20" s="54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5.75">
      <c r="A21" s="320"/>
      <c r="B21" s="39" t="s">
        <v>49</v>
      </c>
      <c r="C21" s="33">
        <v>0.23</v>
      </c>
      <c r="D21" s="33">
        <v>0.322</v>
      </c>
      <c r="E21" s="33">
        <v>0.391</v>
      </c>
      <c r="F21" s="33">
        <v>0.46</v>
      </c>
      <c r="G21" s="33">
        <v>0.53</v>
      </c>
      <c r="H21" s="33">
        <v>0.599</v>
      </c>
      <c r="I21" s="54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0:19" ht="12.75"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6.5">
      <c r="A23" s="325" t="s">
        <v>63</v>
      </c>
      <c r="B23" s="325"/>
      <c r="C23" s="325"/>
      <c r="D23" s="325"/>
      <c r="E23" s="325"/>
      <c r="F23" s="325"/>
      <c r="G23" s="325"/>
      <c r="H23" s="325"/>
      <c r="I23" s="60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5.75">
      <c r="A24" s="326" t="s">
        <v>64</v>
      </c>
      <c r="B24" s="327"/>
      <c r="C24" s="299" t="s">
        <v>65</v>
      </c>
      <c r="D24" s="299"/>
      <c r="E24" s="299"/>
      <c r="F24" s="299"/>
      <c r="G24" s="299"/>
      <c r="H24" s="299"/>
      <c r="I24" s="54"/>
      <c r="J24" s="314" t="s">
        <v>75</v>
      </c>
      <c r="K24" s="315"/>
      <c r="L24" s="315"/>
      <c r="M24" s="315"/>
      <c r="N24" s="315"/>
      <c r="O24" s="315"/>
      <c r="P24" s="315"/>
      <c r="Q24" s="315"/>
      <c r="R24" s="316"/>
      <c r="S24" s="9"/>
    </row>
    <row r="25" spans="1:19" ht="14.25">
      <c r="A25" s="328" t="s">
        <v>24</v>
      </c>
      <c r="B25" s="329"/>
      <c r="C25" s="35" t="s">
        <v>28</v>
      </c>
      <c r="D25" s="33" t="s">
        <v>29</v>
      </c>
      <c r="E25" s="33" t="s">
        <v>30</v>
      </c>
      <c r="F25" s="33" t="s">
        <v>31</v>
      </c>
      <c r="G25" s="33" t="s">
        <v>32</v>
      </c>
      <c r="H25" s="33" t="s">
        <v>33</v>
      </c>
      <c r="I25" s="54"/>
      <c r="J25" s="295" t="s">
        <v>27</v>
      </c>
      <c r="K25" s="298" t="s">
        <v>76</v>
      </c>
      <c r="L25" s="299"/>
      <c r="M25" s="299"/>
      <c r="N25" s="299"/>
      <c r="O25" s="300" t="s">
        <v>77</v>
      </c>
      <c r="P25" s="301"/>
      <c r="Q25" s="301"/>
      <c r="R25" s="302"/>
      <c r="S25" s="9"/>
    </row>
    <row r="26" spans="1:19" ht="15.75">
      <c r="A26" s="330" t="s">
        <v>66</v>
      </c>
      <c r="B26" s="330"/>
      <c r="C26" s="33">
        <v>0.18</v>
      </c>
      <c r="D26" s="33">
        <v>0.18</v>
      </c>
      <c r="E26" s="33">
        <v>0.19</v>
      </c>
      <c r="F26" s="33">
        <v>0.2</v>
      </c>
      <c r="G26" s="33">
        <v>0.2</v>
      </c>
      <c r="H26" s="33">
        <v>0.2</v>
      </c>
      <c r="I26" s="54"/>
      <c r="J26" s="296"/>
      <c r="K26" s="308" t="s">
        <v>78</v>
      </c>
      <c r="L26" s="309"/>
      <c r="M26" s="310" t="s">
        <v>79</v>
      </c>
      <c r="N26" s="298"/>
      <c r="O26" s="303"/>
      <c r="P26" s="304"/>
      <c r="Q26" s="304"/>
      <c r="R26" s="305"/>
      <c r="S26" s="9"/>
    </row>
    <row r="27" spans="1:19" ht="14.25">
      <c r="A27" s="331">
        <v>0.25</v>
      </c>
      <c r="B27" s="331"/>
      <c r="C27" s="42">
        <v>0.22</v>
      </c>
      <c r="D27" s="42">
        <v>0.22</v>
      </c>
      <c r="E27" s="42">
        <v>0.23</v>
      </c>
      <c r="F27" s="42">
        <v>0.23</v>
      </c>
      <c r="G27" s="42">
        <v>0.23</v>
      </c>
      <c r="H27" s="42">
        <v>0.23</v>
      </c>
      <c r="I27" s="55"/>
      <c r="J27" s="297"/>
      <c r="K27" t="s">
        <v>80</v>
      </c>
      <c r="L27" s="33" t="s">
        <v>81</v>
      </c>
      <c r="M27" t="s">
        <v>80</v>
      </c>
      <c r="N27" s="33" t="s">
        <v>81</v>
      </c>
      <c r="O27" s="306" t="s">
        <v>80</v>
      </c>
      <c r="P27" s="307"/>
      <c r="Q27" s="306" t="s">
        <v>82</v>
      </c>
      <c r="R27" s="307"/>
      <c r="S27" s="9"/>
    </row>
    <row r="28" spans="1:19" ht="12.75">
      <c r="A28" s="331">
        <v>0.5</v>
      </c>
      <c r="B28" s="331"/>
      <c r="C28" s="42">
        <v>0.29</v>
      </c>
      <c r="D28" s="42">
        <v>0.3</v>
      </c>
      <c r="E28" s="42">
        <v>0.31</v>
      </c>
      <c r="F28" s="42">
        <v>0.31</v>
      </c>
      <c r="G28" s="42">
        <v>0.31</v>
      </c>
      <c r="H28" s="42">
        <v>0.32</v>
      </c>
      <c r="I28" s="55"/>
      <c r="J28" s="33" t="s">
        <v>83</v>
      </c>
      <c r="K28" s="62">
        <v>3</v>
      </c>
      <c r="L28" s="58">
        <f>K28*100</f>
        <v>300</v>
      </c>
      <c r="M28" s="57">
        <v>2.5</v>
      </c>
      <c r="N28" s="58">
        <f>M28*100</f>
        <v>250</v>
      </c>
      <c r="O28" s="293" t="s">
        <v>39</v>
      </c>
      <c r="P28" s="294"/>
      <c r="Q28" s="293" t="s">
        <v>39</v>
      </c>
      <c r="R28" s="294"/>
      <c r="S28" s="9"/>
    </row>
    <row r="29" spans="1:19" ht="12.75">
      <c r="A29" s="331">
        <v>0.75</v>
      </c>
      <c r="B29" s="331"/>
      <c r="C29" s="42">
        <v>0.34</v>
      </c>
      <c r="D29" s="42">
        <v>0.35</v>
      </c>
      <c r="E29" s="42">
        <v>0.36</v>
      </c>
      <c r="F29" s="42">
        <v>0.37</v>
      </c>
      <c r="G29" s="42">
        <v>0.37</v>
      </c>
      <c r="H29" s="42">
        <v>0.38</v>
      </c>
      <c r="I29" s="55"/>
      <c r="J29" s="33" t="s">
        <v>84</v>
      </c>
      <c r="K29" s="62">
        <v>5</v>
      </c>
      <c r="L29" s="58">
        <f aca="true" t="shared" si="0" ref="L29:L36">K29*100</f>
        <v>500</v>
      </c>
      <c r="M29" s="57">
        <v>4</v>
      </c>
      <c r="N29" s="58">
        <f aca="true" t="shared" si="1" ref="N29:N36">M29*100</f>
        <v>400</v>
      </c>
      <c r="O29" s="291">
        <v>0.6</v>
      </c>
      <c r="P29" s="292"/>
      <c r="Q29" s="289">
        <f>O29*100</f>
        <v>60</v>
      </c>
      <c r="R29" s="290"/>
      <c r="S29" s="9"/>
    </row>
    <row r="30" spans="1:19" ht="12.75">
      <c r="A30" s="331">
        <v>1</v>
      </c>
      <c r="B30" s="331"/>
      <c r="C30" s="42">
        <v>0.37</v>
      </c>
      <c r="D30" s="42">
        <v>0.39</v>
      </c>
      <c r="E30" s="42">
        <v>0.4</v>
      </c>
      <c r="F30" s="42">
        <v>0.41</v>
      </c>
      <c r="G30" s="42">
        <v>0.42</v>
      </c>
      <c r="H30" s="42">
        <v>0.42</v>
      </c>
      <c r="I30" s="55"/>
      <c r="J30" s="33" t="s">
        <v>85</v>
      </c>
      <c r="K30" s="62">
        <v>7</v>
      </c>
      <c r="L30" s="58">
        <f t="shared" si="0"/>
        <v>700</v>
      </c>
      <c r="M30" s="57">
        <v>5</v>
      </c>
      <c r="N30" s="58">
        <f t="shared" si="1"/>
        <v>500</v>
      </c>
      <c r="O30" s="291">
        <v>0.8</v>
      </c>
      <c r="P30" s="292"/>
      <c r="Q30" s="289">
        <f aca="true" t="shared" si="2" ref="Q30:Q36">O30*100</f>
        <v>80</v>
      </c>
      <c r="R30" s="290"/>
      <c r="S30" s="9"/>
    </row>
    <row r="31" spans="1:19" ht="12.75">
      <c r="A31" s="331">
        <v>1.25</v>
      </c>
      <c r="B31" s="331"/>
      <c r="C31" s="42">
        <v>0.4</v>
      </c>
      <c r="D31" s="42">
        <v>0.42</v>
      </c>
      <c r="E31" s="42">
        <v>0.44</v>
      </c>
      <c r="F31" s="42">
        <v>0.45</v>
      </c>
      <c r="G31" s="42">
        <v>0.45</v>
      </c>
      <c r="H31" s="42">
        <v>0.46</v>
      </c>
      <c r="I31" s="55"/>
      <c r="J31" s="33" t="s">
        <v>86</v>
      </c>
      <c r="K31" s="62">
        <v>8.5</v>
      </c>
      <c r="L31" s="58">
        <f t="shared" si="0"/>
        <v>850</v>
      </c>
      <c r="M31" s="57">
        <v>6</v>
      </c>
      <c r="N31" s="58">
        <f t="shared" si="1"/>
        <v>600</v>
      </c>
      <c r="O31" s="291">
        <v>0.9</v>
      </c>
      <c r="P31" s="292"/>
      <c r="Q31" s="289">
        <f t="shared" si="2"/>
        <v>90</v>
      </c>
      <c r="R31" s="290"/>
      <c r="S31" s="4"/>
    </row>
    <row r="32" spans="1:19" ht="12.75">
      <c r="A32" s="331">
        <v>1.5</v>
      </c>
      <c r="B32" s="331"/>
      <c r="C32" s="42">
        <v>0.42</v>
      </c>
      <c r="D32" s="42">
        <v>0.45</v>
      </c>
      <c r="E32" s="42">
        <v>0.46</v>
      </c>
      <c r="F32" s="42">
        <v>0.48</v>
      </c>
      <c r="G32" s="42">
        <v>0.49</v>
      </c>
      <c r="H32" s="42">
        <v>0.49</v>
      </c>
      <c r="I32" s="55"/>
      <c r="J32" s="33" t="s">
        <v>87</v>
      </c>
      <c r="K32" s="62">
        <v>10</v>
      </c>
      <c r="L32" s="58">
        <f t="shared" si="0"/>
        <v>1000</v>
      </c>
      <c r="M32" s="57">
        <v>8</v>
      </c>
      <c r="N32" s="58">
        <f t="shared" si="1"/>
        <v>800</v>
      </c>
      <c r="O32" s="291">
        <v>1</v>
      </c>
      <c r="P32" s="292"/>
      <c r="Q32" s="289">
        <f t="shared" si="2"/>
        <v>100</v>
      </c>
      <c r="R32" s="290"/>
      <c r="S32" s="4"/>
    </row>
    <row r="33" spans="1:19" ht="12.75">
      <c r="A33" s="331">
        <v>1.75</v>
      </c>
      <c r="B33" s="331"/>
      <c r="C33" s="42">
        <v>0.44</v>
      </c>
      <c r="D33" s="42">
        <v>0.47</v>
      </c>
      <c r="E33" s="42">
        <v>0.49</v>
      </c>
      <c r="F33" s="42">
        <v>0.5</v>
      </c>
      <c r="G33" s="42">
        <v>0.52</v>
      </c>
      <c r="H33" s="42">
        <v>0.52</v>
      </c>
      <c r="I33" s="55"/>
      <c r="J33" s="33" t="s">
        <v>88</v>
      </c>
      <c r="K33" s="62">
        <v>11.5</v>
      </c>
      <c r="L33" s="58">
        <f t="shared" si="0"/>
        <v>1150</v>
      </c>
      <c r="M33" s="57">
        <v>9</v>
      </c>
      <c r="N33" s="58">
        <f t="shared" si="1"/>
        <v>900</v>
      </c>
      <c r="O33" s="291">
        <v>1.1</v>
      </c>
      <c r="P33" s="292"/>
      <c r="Q33" s="289">
        <f t="shared" si="2"/>
        <v>110.00000000000001</v>
      </c>
      <c r="R33" s="290"/>
      <c r="S33" s="4"/>
    </row>
    <row r="34" spans="1:19" ht="12.75">
      <c r="A34" s="331">
        <v>2</v>
      </c>
      <c r="B34" s="331"/>
      <c r="C34" s="42">
        <v>0.44</v>
      </c>
      <c r="D34" s="42">
        <v>0.49</v>
      </c>
      <c r="E34" s="42">
        <v>0.51</v>
      </c>
      <c r="F34" s="42">
        <v>0.53</v>
      </c>
      <c r="G34" s="42">
        <v>0.54</v>
      </c>
      <c r="H34" s="42">
        <v>0.55</v>
      </c>
      <c r="I34" s="55"/>
      <c r="J34" s="33" t="s">
        <v>89</v>
      </c>
      <c r="K34" s="62">
        <v>13</v>
      </c>
      <c r="L34" s="58">
        <f t="shared" si="0"/>
        <v>1300</v>
      </c>
      <c r="M34" s="57">
        <v>10</v>
      </c>
      <c r="N34" s="58">
        <f t="shared" si="1"/>
        <v>1000</v>
      </c>
      <c r="O34" s="291">
        <v>1.2</v>
      </c>
      <c r="P34" s="292"/>
      <c r="Q34" s="289">
        <f t="shared" si="2"/>
        <v>120</v>
      </c>
      <c r="R34" s="290"/>
      <c r="S34" s="4"/>
    </row>
    <row r="35" spans="1:19" ht="12.75">
      <c r="A35" s="331">
        <v>2.25</v>
      </c>
      <c r="B35" s="331"/>
      <c r="C35" s="42">
        <v>0.44</v>
      </c>
      <c r="D35" s="42">
        <v>0.51</v>
      </c>
      <c r="E35" s="42">
        <v>0.53</v>
      </c>
      <c r="F35" s="42">
        <v>0.55</v>
      </c>
      <c r="G35" s="42">
        <v>0.56</v>
      </c>
      <c r="H35" s="43">
        <v>0.57</v>
      </c>
      <c r="I35" s="61"/>
      <c r="J35" s="33" t="s">
        <v>90</v>
      </c>
      <c r="K35" s="62">
        <v>14.5</v>
      </c>
      <c r="L35" s="58">
        <f t="shared" si="0"/>
        <v>1450</v>
      </c>
      <c r="M35" s="57">
        <v>11</v>
      </c>
      <c r="N35" s="58">
        <f t="shared" si="1"/>
        <v>1100</v>
      </c>
      <c r="O35" s="291">
        <v>1.3</v>
      </c>
      <c r="P35" s="292"/>
      <c r="Q35" s="289">
        <f t="shared" si="2"/>
        <v>130</v>
      </c>
      <c r="R35" s="290"/>
      <c r="S35" s="4"/>
    </row>
    <row r="36" spans="1:19" ht="12.75">
      <c r="A36" s="331">
        <v>2.5</v>
      </c>
      <c r="B36" s="331"/>
      <c r="C36" s="42">
        <v>0.44</v>
      </c>
      <c r="D36" s="42">
        <v>0.51</v>
      </c>
      <c r="E36" s="42">
        <v>0.55</v>
      </c>
      <c r="F36" s="42">
        <v>0.57</v>
      </c>
      <c r="G36" s="42">
        <v>0.58</v>
      </c>
      <c r="H36" s="42">
        <v>0.6</v>
      </c>
      <c r="I36" s="55"/>
      <c r="J36" s="33" t="s">
        <v>91</v>
      </c>
      <c r="K36" s="63">
        <v>16</v>
      </c>
      <c r="L36" s="58">
        <f t="shared" si="0"/>
        <v>1600</v>
      </c>
      <c r="M36" s="59">
        <v>12</v>
      </c>
      <c r="N36" s="58">
        <f t="shared" si="1"/>
        <v>1200</v>
      </c>
      <c r="O36" s="287">
        <v>1.4</v>
      </c>
      <c r="P36" s="288"/>
      <c r="Q36" s="289">
        <f t="shared" si="2"/>
        <v>140</v>
      </c>
      <c r="R36" s="290"/>
      <c r="S36" s="4"/>
    </row>
    <row r="37" spans="1:19" ht="12.75">
      <c r="A37" s="331">
        <v>2.75</v>
      </c>
      <c r="B37" s="331"/>
      <c r="C37" s="42">
        <v>0.44</v>
      </c>
      <c r="D37" s="42">
        <v>0.51</v>
      </c>
      <c r="E37" s="42">
        <v>0.56</v>
      </c>
      <c r="F37" s="42">
        <v>0.58</v>
      </c>
      <c r="G37" s="42">
        <v>0.6</v>
      </c>
      <c r="H37" s="42">
        <v>0.62</v>
      </c>
      <c r="I37" s="55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334" t="s">
        <v>67</v>
      </c>
      <c r="B38" s="334"/>
      <c r="C38" s="33">
        <v>0.44</v>
      </c>
      <c r="D38" s="33">
        <v>0.51</v>
      </c>
      <c r="E38" s="33">
        <v>0.57</v>
      </c>
      <c r="F38" s="33">
        <v>0.6</v>
      </c>
      <c r="G38" s="44">
        <v>0.62</v>
      </c>
      <c r="H38" s="33">
        <v>0.63</v>
      </c>
      <c r="I38" s="5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2.75">
      <c r="B39" s="9"/>
      <c r="C39" s="9"/>
      <c r="D39" s="9"/>
      <c r="E39" s="9"/>
      <c r="F39" s="9"/>
      <c r="G39" s="45"/>
      <c r="H39" s="45"/>
      <c r="I39" s="5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.75">
      <c r="A40" s="325" t="s">
        <v>68</v>
      </c>
      <c r="B40" s="325"/>
      <c r="C40" s="325"/>
      <c r="D40" s="325"/>
      <c r="E40" s="325"/>
      <c r="F40" s="325"/>
      <c r="G40" s="325"/>
      <c r="H40" s="325"/>
      <c r="I40" s="60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">
      <c r="A41" s="41"/>
      <c r="B41" s="41"/>
      <c r="C41" s="41"/>
      <c r="D41" s="41"/>
      <c r="E41" s="41"/>
      <c r="F41" s="41"/>
      <c r="G41" s="41"/>
      <c r="H41" s="41"/>
      <c r="I41" s="60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335" t="s">
        <v>27</v>
      </c>
      <c r="B42" s="336"/>
      <c r="C42" s="35" t="s">
        <v>28</v>
      </c>
      <c r="D42" s="33" t="s">
        <v>29</v>
      </c>
      <c r="E42" s="33" t="s">
        <v>30</v>
      </c>
      <c r="F42" s="33" t="s">
        <v>31</v>
      </c>
      <c r="G42" s="33" t="s">
        <v>32</v>
      </c>
      <c r="H42" s="33" t="s">
        <v>33</v>
      </c>
      <c r="I42" s="5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>
      <c r="A43" s="332" t="s">
        <v>69</v>
      </c>
      <c r="B43" s="333"/>
      <c r="C43" s="33">
        <v>1.6</v>
      </c>
      <c r="D43" s="33">
        <v>1.8</v>
      </c>
      <c r="E43" s="33">
        <v>1.9</v>
      </c>
      <c r="F43" s="33">
        <v>2.2</v>
      </c>
      <c r="G43" s="33">
        <v>2.3</v>
      </c>
      <c r="H43" s="33">
        <v>2.5</v>
      </c>
      <c r="I43" s="5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sheetProtection/>
  <mergeCells count="97">
    <mergeCell ref="A43:B43"/>
    <mergeCell ref="A37:B37"/>
    <mergeCell ref="A38:B38"/>
    <mergeCell ref="A40:H40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Q17:R17"/>
    <mergeCell ref="A18:A21"/>
    <mergeCell ref="K18:L18"/>
    <mergeCell ref="A23:H23"/>
    <mergeCell ref="A24:B24"/>
    <mergeCell ref="C24:H24"/>
    <mergeCell ref="J24:R24"/>
    <mergeCell ref="Q14:R14"/>
    <mergeCell ref="K15:L15"/>
    <mergeCell ref="M15:N15"/>
    <mergeCell ref="O15:P15"/>
    <mergeCell ref="Q15:R15"/>
    <mergeCell ref="Q16:R16"/>
    <mergeCell ref="A14:A17"/>
    <mergeCell ref="K14:L14"/>
    <mergeCell ref="M14:N14"/>
    <mergeCell ref="O14:P14"/>
    <mergeCell ref="K16:L16"/>
    <mergeCell ref="M16:N16"/>
    <mergeCell ref="O16:P16"/>
    <mergeCell ref="K17:L17"/>
    <mergeCell ref="M17:N17"/>
    <mergeCell ref="O17:P17"/>
    <mergeCell ref="M12:N12"/>
    <mergeCell ref="O12:P12"/>
    <mergeCell ref="Q12:R12"/>
    <mergeCell ref="K13:L13"/>
    <mergeCell ref="M13:N13"/>
    <mergeCell ref="O13:P13"/>
    <mergeCell ref="Q13:R13"/>
    <mergeCell ref="A10:A13"/>
    <mergeCell ref="K10:L10"/>
    <mergeCell ref="M10:N10"/>
    <mergeCell ref="O10:P10"/>
    <mergeCell ref="Q10:R10"/>
    <mergeCell ref="K11:L11"/>
    <mergeCell ref="M11:N11"/>
    <mergeCell ref="O11:P11"/>
    <mergeCell ref="Q11:R11"/>
    <mergeCell ref="K12:L12"/>
    <mergeCell ref="K8:N8"/>
    <mergeCell ref="O8:R8"/>
    <mergeCell ref="K9:L9"/>
    <mergeCell ref="M9:N9"/>
    <mergeCell ref="O9:P9"/>
    <mergeCell ref="Q9:R9"/>
    <mergeCell ref="M26:N26"/>
    <mergeCell ref="A1:H1"/>
    <mergeCell ref="J1:S1"/>
    <mergeCell ref="A2:B2"/>
    <mergeCell ref="A3:B3"/>
    <mergeCell ref="A4:B4"/>
    <mergeCell ref="A5:B5"/>
    <mergeCell ref="A6:A9"/>
    <mergeCell ref="J6:S6"/>
    <mergeCell ref="J8:J9"/>
    <mergeCell ref="O28:P28"/>
    <mergeCell ref="Q28:R28"/>
    <mergeCell ref="O29:P29"/>
    <mergeCell ref="Q29:R29"/>
    <mergeCell ref="J25:J27"/>
    <mergeCell ref="K25:N25"/>
    <mergeCell ref="O25:R26"/>
    <mergeCell ref="O27:P27"/>
    <mergeCell ref="Q27:R27"/>
    <mergeCell ref="K26:L26"/>
    <mergeCell ref="O32:P32"/>
    <mergeCell ref="Q32:R32"/>
    <mergeCell ref="O33:P33"/>
    <mergeCell ref="Q33:R33"/>
    <mergeCell ref="O30:P30"/>
    <mergeCell ref="Q30:R30"/>
    <mergeCell ref="O31:P31"/>
    <mergeCell ref="Q31:R31"/>
    <mergeCell ref="O36:P36"/>
    <mergeCell ref="Q36:R36"/>
    <mergeCell ref="O34:P34"/>
    <mergeCell ref="Q34:R34"/>
    <mergeCell ref="O35:P35"/>
    <mergeCell ref="Q35:R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Stair case</dc:title>
  <dc:subject>Dog legged stair case</dc:subject>
  <dc:creator>pk_nandwana@yahoo.co.in</dc:creator>
  <cp:keywords/>
  <dc:description/>
  <cp:lastModifiedBy>Manoj Kumar Singh</cp:lastModifiedBy>
  <cp:lastPrinted>2011-09-07T03:19:42Z</cp:lastPrinted>
  <dcterms:created xsi:type="dcterms:W3CDTF">1996-10-14T23:33:28Z</dcterms:created>
  <dcterms:modified xsi:type="dcterms:W3CDTF">2016-12-17T14:48:29Z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